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48" documentId="120_S{2AC9BD13-BADA-5192-A53E-5A8FF88502F6}" xr6:coauthVersionLast="47" xr6:coauthVersionMax="47" xr10:uidLastSave="{8FD0B94B-ADEB-4AD6-BE7E-05FB503598A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L21" i="4"/>
  <c r="I3" i="4"/>
  <c r="J3" i="4"/>
  <c r="I4" i="4"/>
  <c r="J4" i="4"/>
  <c r="I5" i="4"/>
  <c r="J5" i="4"/>
  <c r="I6" i="4"/>
  <c r="J6" i="4"/>
  <c r="I7" i="4"/>
  <c r="J7" i="4"/>
  <c r="I8" i="4"/>
  <c r="J8" i="4"/>
  <c r="G6" i="5"/>
  <c r="G7" i="5"/>
  <c r="G8" i="5"/>
  <c r="G9" i="5"/>
  <c r="G10" i="5"/>
  <c r="G11" i="5"/>
  <c r="G12" i="5"/>
  <c r="G13" i="5"/>
  <c r="G14" i="5"/>
  <c r="G15" i="5"/>
  <c r="G16" i="5"/>
  <c r="G17" i="5"/>
  <c r="G18" i="5"/>
  <c r="G19" i="5"/>
  <c r="G20" i="5"/>
  <c r="G21" i="5"/>
  <c r="G22" i="5"/>
  <c r="G23" i="5"/>
  <c r="G24" i="5"/>
  <c r="G25" i="5"/>
  <c r="B6" i="5"/>
  <c r="B7" i="5"/>
  <c r="B8" i="5"/>
  <c r="B9" i="5"/>
  <c r="B10" i="5"/>
  <c r="B11" i="5"/>
  <c r="B12" i="5"/>
  <c r="B13" i="5"/>
  <c r="B14" i="5"/>
  <c r="B15" i="5"/>
  <c r="B16" i="5"/>
  <c r="B17" i="5"/>
  <c r="B18" i="5"/>
  <c r="B19" i="5"/>
  <c r="B20" i="5"/>
  <c r="B21" i="5"/>
  <c r="B22" i="5"/>
  <c r="B23" i="5"/>
  <c r="B24" i="5"/>
  <c r="B25" i="5"/>
  <c r="I6" i="5"/>
  <c r="I7" i="5"/>
  <c r="I8" i="5"/>
  <c r="I9" i="5"/>
  <c r="I10" i="5"/>
  <c r="I11" i="5"/>
  <c r="I12" i="5"/>
  <c r="I13" i="5"/>
  <c r="I14" i="5"/>
  <c r="I15" i="5"/>
  <c r="I16" i="5"/>
  <c r="I17" i="5"/>
  <c r="I18" i="5"/>
  <c r="I19" i="5"/>
  <c r="I20" i="5"/>
  <c r="I21" i="5"/>
  <c r="I22" i="5"/>
  <c r="I23" i="5"/>
  <c r="I24" i="5"/>
  <c r="I25" i="5"/>
  <c r="J6" i="5"/>
  <c r="J7" i="5"/>
  <c r="J8" i="5"/>
  <c r="J9" i="5"/>
  <c r="J10" i="5"/>
  <c r="J11" i="5"/>
  <c r="J12" i="5"/>
  <c r="J13" i="5"/>
  <c r="J14" i="5"/>
  <c r="J15" i="5"/>
  <c r="J16" i="5"/>
  <c r="J17" i="5"/>
  <c r="J18" i="5"/>
  <c r="J19" i="5"/>
  <c r="J20" i="5"/>
  <c r="J21" i="5"/>
  <c r="J22" i="5"/>
  <c r="J23" i="5"/>
  <c r="J24" i="5"/>
  <c r="J25" i="5"/>
  <c r="L6" i="5"/>
  <c r="L7" i="5"/>
  <c r="L8" i="5"/>
  <c r="L9" i="5"/>
  <c r="L10" i="5"/>
  <c r="L11" i="5"/>
  <c r="L12" i="5"/>
  <c r="L13" i="5"/>
  <c r="L14" i="5"/>
  <c r="L15" i="5"/>
  <c r="L16" i="5"/>
  <c r="L17" i="5"/>
  <c r="L18" i="5"/>
  <c r="L19" i="5"/>
  <c r="L20" i="5"/>
  <c r="L21" i="5"/>
  <c r="L22" i="5"/>
  <c r="L23" i="5"/>
  <c r="L24" i="5"/>
  <c r="L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<sst xmlns="http://schemas.openxmlformats.org/spreadsheetml/2006/main" count="180306" uniqueCount="39136">
  <si>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</si>
  <si>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</si>
  <si>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</si>
  <si>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</si>
  <si>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</si>
  <si>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</si>
  <si>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</si>
  <si>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</si>
  <si>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</si>
  <si>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</si>
  <si>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</si>
  <si>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</si>
  <si>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</si>
  <si>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</si>
  <si>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</si>
  <si>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</si>
  <si>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</si>
  <si>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</si>
  <si>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</si>
  <si>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</si>
  <si>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</si>
  <si>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</si>
  <si>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</si>
  <si>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</si>
  <si>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</si>
  <si>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</si>
  <si>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</si>
  <si>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</si>
  <si>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</si>
  <si>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</si>
  <si>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</si>
  <si>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</si>
  <si>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</si>
  <si>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</si>
  <si>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</si>
  <si>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</si>
  <si>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</si>
  <si>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</si>
  <si>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</si>
  <si>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</si>
  <si>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</si>
  <si>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</si>
  <si>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</si>
  <si>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</si>
  <si>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</si>
  <si>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</si>
  <si>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</si>
  <si>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</si>
  <si>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</si>
  <si>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</si>
  <si>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</si>
  <si>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</si>
  <si>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</si>
  <si>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</si>
  <si>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</si>
  <si>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</si>
  <si>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</si>
  <si>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</si>
  <si>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</si>
  <si>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</si>
  <si>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</si>
  <si>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</si>
  <si>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</si>
  <si>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</si>
  <si>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</si>
  <si>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</si>
  <si>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</si>
  <si>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</si>
  <si>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</si>
  <si>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</si>
  <si>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</si>
  <si>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</si>
  <si>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</si>
  <si>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</si>
  <si>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</si>
  <si>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</si>
  <si>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</si>
  <si>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</si>
  <si>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</si>
  <si>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</si>
  <si>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</si>
  <si>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</si>
  <si>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</si>
  <si>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</si>
  <si>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</si>
  <si>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</si>
  <si>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</si>
  <si>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</si>
  <si>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</si>
  <si>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</si>
  <si>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</si>
  <si>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</si>
  <si>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</si>
  <si>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</si>
  <si>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</si>
  <si>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</si>
  <si>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</si>
  <si>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</si>
  <si>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</si>
  <si>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</si>
  <si>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</si>
  <si>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</si>
  <si>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</si>
  <si>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</si>
  <si>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</si>
  <si>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</si>
  <si>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</si>
  <si>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</si>
  <si>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</si>
  <si>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</si>
  <si>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</si>
  <si>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</si>
  <si>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</si>
  <si>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</si>
  <si>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</si>
  <si>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</si>
  <si>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</si>
  <si>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</si>
  <si>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</si>
  <si>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</si>
  <si>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</si>
  <si>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</si>
  <si>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</si>
  <si>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</si>
  <si>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</si>
  <si>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</si>
  <si>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</si>
  <si>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</si>
  <si>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</si>
  <si>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</si>
  <si>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</si>
  <si>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</si>
  <si>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</si>
  <si>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</si>
  <si>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</si>
  <si>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</si>
  <si>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</si>
  <si>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</si>
  <si>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</si>
  <si>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</si>
  <si>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</si>
  <si>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</si>
  <si>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</si>
  <si>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</si>
  <si>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</si>
  <si>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</si>
  <si>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</si>
  <si>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</si>
  <si>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</si>
  <si>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</si>
  <si>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</si>
  <si>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</si>
  <si>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</si>
  <si>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</si>
  <si>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</si>
  <si>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</si>
  <si>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</si>
  <si>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</si>
  <si>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</si>
  <si>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</si>
  <si>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</si>
  <si>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</si>
  <si>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</si>
  <si>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</si>
  <si>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</si>
  <si>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</si>
  <si>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</si>
  <si>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</si>
  <si>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</si>
  <si>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</si>
  <si>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</si>
  <si>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</si>
  <si>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</si>
  <si>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</si>
  <si>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</si>
  <si>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</si>
  <si>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</si>
  <si>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</si>
  <si>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</si>
  <si>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</si>
  <si>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</si>
  <si>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</si>
  <si>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</si>
  <si>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</si>
  <si>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</si>
  <si>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</si>
  <si>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</si>
  <si>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</si>
  <si>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</si>
  <si>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</si>
  <si>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</si>
  <si>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</si>
  <si>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</si>
  <si>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</si>
  <si>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</si>
  <si>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</si>
  <si>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</si>
  <si>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</si>
  <si>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</si>
  <si>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</si>
  <si>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</si>
  <si>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</si>
  <si>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</si>
  <si>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</si>
  <si>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</si>
  <si>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</si>
  <si>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</si>
  <si>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</si>
  <si>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</si>
  <si>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</si>
  <si>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</si>
  <si>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</si>
  <si>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</si>
  <si>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</si>
  <si>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</si>
  <si>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</si>
  <si>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</si>
  <si>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</si>
  <si>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</si>
  <si>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</si>
  <si>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</si>
  <si>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</si>
  <si>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</si>
  <si>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</si>
  <si>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</si>
  <si>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</si>
  <si>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</si>
  <si>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</si>
  <si>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</si>
  <si>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</si>
  <si>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</si>
  <si>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</si>
  <si>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</si>
  <si>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</si>
  <si>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</si>
  <si>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</si>
  <si>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</si>
  <si>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</si>
  <si>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</si>
  <si>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</si>
  <si>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</si>
  <si>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</si>
  <si>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</si>
  <si>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</si>
  <si>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</si>
  <si>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</si>
  <si>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</si>
  <si>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</si>
  <si>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</si>
  <si>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</si>
  <si>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</si>
  <si>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</si>
  <si>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</si>
  <si>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</si>
  <si>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</si>
  <si>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</si>
  <si>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</si>
  <si>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</si>
  <si>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</si>
  <si>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</si>
  <si>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</si>
  <si>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</si>
  <si>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</si>
  <si>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</si>
  <si>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</si>
  <si>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</si>
  <si>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</si>
  <si>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</si>
  <si>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</si>
  <si>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</si>
  <si>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</si>
  <si>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</si>
  <si>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</si>
  <si>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</si>
  <si>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</si>
  <si>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</si>
  <si>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</si>
  <si>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</si>
  <si>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</si>
  <si>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</si>
  <si>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</si>
  <si>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</si>
  <si>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</si>
  <si>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</si>
  <si>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</si>
  <si>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</si>
  <si>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</si>
  <si>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</si>
  <si>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</si>
  <si>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</si>
  <si>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</si>
  <si>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</si>
  <si>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</si>
  <si>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</si>
  <si>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</si>
  <si>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</si>
  <si>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</si>
  <si>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</si>
  <si>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</si>
  <si>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</si>
  <si>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</si>
  <si>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</si>
  <si>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</si>
  <si>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</si>
  <si>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</si>
  <si>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</si>
  <si>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</si>
  <si>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</si>
  <si>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</si>
  <si>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</si>
  <si>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</si>
  <si>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</si>
  <si>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</si>
  <si>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</si>
  <si>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</si>
  <si>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</si>
  <si>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</si>
  <si>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</si>
  <si>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</si>
  <si>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</si>
  <si>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</si>
  <si>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</si>
  <si>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</si>
  <si>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</si>
  <si>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</si>
  <si>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</si>
  <si>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</si>
  <si>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</si>
  <si>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</si>
  <si>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</si>
  <si>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</si>
  <si>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</si>
  <si>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</si>
  <si>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</si>
  <si>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</si>
  <si>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</si>
  <si>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</si>
  <si>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</si>
  <si>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</si>
  <si>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</si>
  <si>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</si>
  <si>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</si>
  <si>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</si>
  <si>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</si>
  <si>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</si>
  <si>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</si>
  <si>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</si>
  <si>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</si>
  <si>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</si>
  <si>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</si>
  <si>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</si>
  <si>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</si>
  <si>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</si>
  <si>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</si>
  <si>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</si>
  <si>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</si>
  <si>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</si>
  <si>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</si>
  <si>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</si>
  <si>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</si>
  <si>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</si>
  <si>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</si>
  <si>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</si>
  <si>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</si>
  <si>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</si>
  <si>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</si>
  <si>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</si>
  <si>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</si>
  <si>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</si>
  <si>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</si>
  <si>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</si>
  <si>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</si>
  <si>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</si>
  <si>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</si>
  <si>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</si>
  <si>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</si>
  <si>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</si>
  <si>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</si>
  <si>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</si>
  <si>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</si>
  <si>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</si>
  <si>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</si>
  <si>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</si>
  <si>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</si>
  <si>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</si>
  <si>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</si>
  <si>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</si>
  <si>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</si>
  <si>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</si>
  <si>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</si>
  <si>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</si>
  <si>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</si>
  <si>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</si>
  <si>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</si>
  <si>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</si>
  <si>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</si>
  <si>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</si>
  <si>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</si>
  <si>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</si>
  <si>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</si>
  <si>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</si>
  <si>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</si>
  <si>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</si>
  <si>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</si>
  <si>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</si>
  <si>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</si>
  <si>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</si>
  <si>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</si>
  <si>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</si>
  <si>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</si>
  <si>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</si>
  <si>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</si>
  <si>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</si>
  <si>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</si>
  <si>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</si>
  <si>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</si>
  <si>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</si>
  <si>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</si>
  <si>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</si>
  <si>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</si>
  <si>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</si>
  <si>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</si>
  <si>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</si>
  <si>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</si>
  <si>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</si>
  <si>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</si>
  <si>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</si>
  <si>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</si>
  <si>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</si>
  <si>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</si>
  <si>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</si>
  <si>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</si>
  <si>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</si>
  <si>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</si>
  <si>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</si>
  <si>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</si>
  <si>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</si>
  <si>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</si>
  <si>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</si>
  <si>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</si>
  <si>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</si>
  <si>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</si>
  <si>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</si>
  <si>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</si>
  <si>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</si>
  <si>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</si>
  <si>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</si>
  <si>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</si>
  <si>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</si>
  <si>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</si>
  <si>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</si>
  <si>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</si>
  <si>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</si>
  <si>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</si>
  <si>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</si>
  <si>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</si>
  <si>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</si>
  <si>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</si>
  <si>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</si>
  <si>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</si>
  <si>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</si>
  <si>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</si>
  <si>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</si>
  <si>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</si>
  <si>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</si>
  <si>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</si>
  <si>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</si>
  <si>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</si>
  <si>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</si>
  <si>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</si>
  <si>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</si>
  <si>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</si>
  <si>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</si>
  <si>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</si>
  <si>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</si>
  <si>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</si>
  <si>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</si>
  <si>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</si>
  <si>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</si>
  <si>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</si>
  <si>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</si>
  <si>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</si>
  <si>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</si>
  <si>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</si>
  <si>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</si>
  <si>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</si>
  <si>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</si>
  <si>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</si>
  <si>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</si>
  <si>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</si>
  <si>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</si>
  <si>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</si>
  <si>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</si>
  <si>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</si>
  <si>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</si>
  <si>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</si>
  <si>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</si>
  <si>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</si>
  <si>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</si>
  <si>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</si>
  <si>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</si>
  <si>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</si>
  <si>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</si>
  <si>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</si>
  <si>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</si>
  <si>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</si>
  <si>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</si>
  <si>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</si>
  <si>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</si>
  <si>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</si>
  <si>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</si>
  <si>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</si>
  <si>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</si>
  <si>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</si>
  <si>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</si>
  <si>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</si>
  <si>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</si>
  <si>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</si>
  <si>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</si>
  <si>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</si>
  <si>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</si>
  <si>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</si>
  <si>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</si>
  <si>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</si>
  <si>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</si>
  <si>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</si>
  <si>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</si>
  <si>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</si>
  <si>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</si>
  <si>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</si>
  <si>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</si>
  <si>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</si>
  <si>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</si>
  <si>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</si>
  <si>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</si>
  <si>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</si>
  <si>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</si>
  <si>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</si>
  <si>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</si>
  <si>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</si>
  <si>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</si>
  <si>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</si>
  <si>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</si>
  <si>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</si>
  <si>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</si>
  <si>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</si>
  <si>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</si>
  <si>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</si>
  <si>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</si>
  <si>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</si>
  <si>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</si>
  <si>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</si>
  <si>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</si>
  <si>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</si>
  <si>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</si>
  <si>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</si>
  <si>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</si>
  <si>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</si>
  <si>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</si>
  <si>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</si>
  <si>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</si>
  <si>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</si>
  <si>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</si>
  <si>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</si>
  <si>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</si>
  <si>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</si>
  <si>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</si>
  <si>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</si>
  <si>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</si>
  <si>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</si>
  <si>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</si>
  <si>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</si>
  <si>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</si>
  <si>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</si>
  <si>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</si>
  <si>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</si>
  <si>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</si>
  <si>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</si>
  <si>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</si>
  <si>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</si>
  <si>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</si>
  <si>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</si>
  <si>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</si>
  <si>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</si>
  <si>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</si>
  <si>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</si>
  <si>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</si>
  <si>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</si>
  <si>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</si>
  <si>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</si>
  <si>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</si>
  <si>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</si>
  <si>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</si>
  <si>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</si>
  <si>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</si>
  <si>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</si>
  <si>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</si>
  <si>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</si>
  <si>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</si>
  <si>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</si>
  <si>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</si>
  <si>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</si>
  <si>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</si>
  <si>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</si>
  <si>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</si>
  <si>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</si>
  <si>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</si>
  <si>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</si>
  <si>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</si>
  <si>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</si>
  <si>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</si>
  <si>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</si>
  <si>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</si>
  <si>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</si>
  <si>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</si>
  <si>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</si>
  <si>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</si>
  <si>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</si>
  <si>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</si>
  <si>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</si>
  <si>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</si>
  <si>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</si>
  <si>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</si>
  <si>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</si>
  <si>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</si>
  <si>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</si>
  <si>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</si>
  <si>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</si>
  <si>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</si>
  <si>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</si>
  <si>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</si>
  <si>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</si>
  <si>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</si>
  <si>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</si>
  <si>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</si>
  <si>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</si>
  <si>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</si>
  <si>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</si>
  <si>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</si>
  <si>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</si>
  <si>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</si>
  <si>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</si>
  <si>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</si>
  <si>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</si>
  <si>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</si>
  <si>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</si>
  <si>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</si>
  <si>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</si>
  <si>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</si>
  <si>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</si>
  <si>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</si>
  <si>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</si>
  <si>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</si>
  <si>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</si>
  <si>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</si>
  <si>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</si>
  <si>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</si>
  <si>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</si>
  <si>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</si>
  <si>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</si>
  <si>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</si>
  <si>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</si>
  <si>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</si>
  <si>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</si>
  <si>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</si>
  <si>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</si>
  <si>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</si>
  <si>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</si>
  <si>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</si>
  <si>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</si>
  <si>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</si>
  <si>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</si>
  <si>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</si>
  <si>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</si>
  <si>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</si>
  <si>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</si>
  <si>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</si>
  <si>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</si>
  <si>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</si>
  <si>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</si>
  <si>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</si>
  <si>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</si>
  <si>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</si>
  <si>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</si>
  <si>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</si>
  <si>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</si>
  <si>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</si>
  <si>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</si>
  <si>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</si>
  <si>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</si>
  <si>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</si>
  <si>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</si>
  <si>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</si>
  <si>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</si>
  <si>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</si>
  <si>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</si>
  <si>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</si>
  <si>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</si>
  <si>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</si>
  <si>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</si>
  <si>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</si>
  <si>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</si>
  <si>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</si>
  <si>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</si>
  <si>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</si>
  <si>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</si>
  <si>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</si>
  <si>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</si>
  <si>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</si>
  <si>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</si>
  <si>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</si>
  <si>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</si>
  <si>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</si>
  <si>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</si>
  <si>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</si>
  <si>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</si>
  <si>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</si>
  <si>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</si>
  <si>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</si>
  <si>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</si>
  <si>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</si>
  <si>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</si>
  <si>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</si>
  <si>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</si>
  <si>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</si>
  <si>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</si>
  <si>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</si>
  <si>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</si>
  <si>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</si>
  <si>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</si>
  <si>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</si>
  <si>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</si>
  <si>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</si>
  <si>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</si>
  <si>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</si>
  <si>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</si>
  <si>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</si>
  <si>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</si>
  <si>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</si>
  <si>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</si>
  <si>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</si>
  <si>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</si>
  <si>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</si>
  <si>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</si>
  <si>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</si>
  <si>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</si>
  <si>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</si>
  <si>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</si>
  <si>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</si>
  <si>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</si>
  <si>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</si>
  <si>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</si>
  <si>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</si>
  <si>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</si>
  <si>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</si>
  <si>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</si>
  <si>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</si>
  <si>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</si>
  <si>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</si>
  <si>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</si>
  <si>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</si>
  <si>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</si>
  <si>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</si>
  <si>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</si>
  <si>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</si>
  <si>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</si>
  <si>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</si>
  <si>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</si>
  <si>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</si>
  <si>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</si>
  <si>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</si>
  <si>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</si>
  <si>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</si>
  <si>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</si>
  <si>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</si>
  <si>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</si>
  <si>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</si>
  <si>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</si>
  <si>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</si>
  <si>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</si>
  <si>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</si>
  <si>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</si>
  <si>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</si>
  <si>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</si>
  <si>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</si>
  <si>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</si>
  <si>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</si>
  <si>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</si>
  <si>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</si>
  <si>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</si>
  <si>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</si>
  <si>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</si>
  <si>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</si>
  <si>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</si>
  <si>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</si>
  <si>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</si>
  <si>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</si>
  <si>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</si>
  <si>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</si>
  <si>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</si>
  <si>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</si>
  <si>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</si>
  <si>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</si>
  <si>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</si>
  <si>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</si>
  <si>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</si>
  <si>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</si>
  <si>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</si>
  <si>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</si>
  <si>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</si>
  <si>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</si>
  <si>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</si>
  <si>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</si>
  <si>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</si>
  <si>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</si>
  <si>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</si>
  <si>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</si>
  <si>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</si>
  <si>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</si>
  <si>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</si>
  <si>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</si>
  <si>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</si>
  <si>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</si>
  <si>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</si>
  <si>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</si>
  <si>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</si>
  <si>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</si>
  <si>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</si>
  <si>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</si>
  <si>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</si>
  <si>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</si>
  <si>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</si>
  <si>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</si>
  <si>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</si>
  <si>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</si>
  <si>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</si>
  <si>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</si>
  <si>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</si>
  <si>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</si>
  <si>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</si>
  <si>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</si>
  <si>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</si>
  <si>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</si>
  <si>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</si>
  <si>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</si>
  <si>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</si>
  <si>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</si>
  <si>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</si>
  <si>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</si>
  <si>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</si>
  <si>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</si>
  <si>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</si>
  <si>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</si>
  <si>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</si>
  <si>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</si>
  <si>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</si>
  <si>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</si>
  <si>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</si>
  <si>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</si>
  <si>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</si>
  <si>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</si>
  <si>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</si>
  <si>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</si>
  <si>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</si>
  <si>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</si>
  <si>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</si>
  <si>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</si>
  <si>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</si>
  <si>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</si>
  <si>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</si>
  <si>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</si>
  <si>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</si>
  <si>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</si>
  <si>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</si>
  <si>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</si>
  <si>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</si>
  <si>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</si>
  <si>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</si>
  <si>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</si>
  <si>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</si>
  <si>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</si>
  <si>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</si>
  <si>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</si>
  <si>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</si>
  <si>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</si>
  <si>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</si>
  <si>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</si>
  <si>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</si>
  <si>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</si>
  <si>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</si>
  <si>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</si>
  <si>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</si>
  <si>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</si>
  <si>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</si>
  <si>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</si>
  <si>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</si>
  <si>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</si>
  <si>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</si>
  <si>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</si>
  <si>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</si>
  <si>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</si>
  <si>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</si>
  <si>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</si>
  <si>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</si>
  <si>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</si>
  <si>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</si>
  <si>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</si>
  <si>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</si>
  <si>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</si>
  <si>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</si>
  <si>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</si>
  <si>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</si>
  <si>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</si>
  <si>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</si>
  <si>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</si>
  <si>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</si>
  <si>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</si>
  <si>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</si>
  <si>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</si>
  <si>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</si>
  <si>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</si>
  <si>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</si>
  <si>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</si>
  <si>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</si>
  <si>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</si>
  <si>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</si>
  <si>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</si>
  <si>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</si>
  <si>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</si>
  <si>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</si>
  <si>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</si>
  <si>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</si>
  <si>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</si>
  <si>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</si>
  <si>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</si>
  <si>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</si>
  <si>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</si>
  <si>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</si>
  <si>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</si>
  <si>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</si>
  <si>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</si>
  <si>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</si>
  <si>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</si>
  <si>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</si>
  <si>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</si>
  <si>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</si>
  <si>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</si>
  <si>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</si>
  <si>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</si>
  <si>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</si>
  <si>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</si>
  <si>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</si>
  <si>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</si>
  <si>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</si>
  <si>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</si>
  <si>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</si>
  <si>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</si>
  <si>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</si>
  <si>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</si>
  <si>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</si>
  <si>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</si>
  <si>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</si>
  <si>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</si>
  <si>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</si>
  <si>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</si>
  <si>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</si>
  <si>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</si>
  <si>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</si>
  <si>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</si>
  <si>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</si>
  <si>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</si>
  <si>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</si>
  <si>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</si>
  <si>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</si>
  <si>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</si>
  <si>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</si>
  <si>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</si>
  <si>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</si>
  <si>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</si>
  <si>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</si>
  <si>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</si>
  <si>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</si>
  <si>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</si>
  <si>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</si>
  <si>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</si>
  <si>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</si>
  <si>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</si>
  <si>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</si>
  <si>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</si>
  <si>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</si>
  <si>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</si>
  <si>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</si>
  <si>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</si>
  <si>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</si>
  <si>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</si>
  <si>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</si>
  <si>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</si>
  <si>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</si>
  <si>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</si>
  <si>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</si>
  <si>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</si>
  <si>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</si>
  <si>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</si>
  <si>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</si>
  <si>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</si>
  <si>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</si>
  <si>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</si>
  <si>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</si>
  <si>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</si>
  <si>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</si>
  <si>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</si>
  <si>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</si>
  <si>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</si>
  <si>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</si>
  <si>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</si>
  <si>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</si>
  <si>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</si>
  <si>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</si>
  <si>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</si>
  <si>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</si>
  <si>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</si>
  <si>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</si>
  <si>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</si>
  <si>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</si>
  <si>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</si>
  <si>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</si>
  <si>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</si>
  <si>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</si>
  <si>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</si>
  <si>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</si>
  <si>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</si>
  <si>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</si>
  <si>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</si>
  <si>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</si>
  <si>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</si>
  <si>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</si>
  <si>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</si>
  <si>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</si>
  <si>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</si>
  <si>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</si>
  <si>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</si>
  <si>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</si>
  <si>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</si>
  <si>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</si>
  <si>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</si>
  <si>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</si>
  <si>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</si>
  <si>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</si>
  <si>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</si>
  <si>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</si>
  <si>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</si>
  <si>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</si>
  <si>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</si>
  <si>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</si>
  <si>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</si>
  <si>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</si>
  <si>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</si>
  <si>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</si>
  <si>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</si>
  <si>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</si>
  <si>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</si>
  <si>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</si>
  <si>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</si>
  <si>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</si>
  <si>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</si>
  <si>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</si>
  <si>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</si>
  <si>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</si>
  <si>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</si>
  <si>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</si>
  <si>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</si>
  <si>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</si>
  <si>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</si>
  <si>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</si>
  <si>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</si>
  <si>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</si>
  <si>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</si>
  <si>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</si>
  <si>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</si>
  <si>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</si>
  <si>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</si>
  <si>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</si>
  <si>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</si>
  <si>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</si>
  <si>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</si>
  <si>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</si>
  <si>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</si>
  <si>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</si>
  <si>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</si>
  <si>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</si>
  <si>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</si>
  <si>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</si>
  <si>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</si>
  <si>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</si>
  <si>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</si>
  <si>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</si>
  <si>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</si>
  <si>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</si>
  <si>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</si>
  <si>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</si>
  <si>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</si>
  <si>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</si>
  <si>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</si>
  <si>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</si>
  <si>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</si>
  <si>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</si>
  <si>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</si>
  <si>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</si>
  <si>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</si>
  <si>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</si>
  <si>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</si>
  <si>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</si>
  <si>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</si>
  <si>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</si>
  <si>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</si>
  <si>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</si>
  <si>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</si>
  <si>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</si>
  <si>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</si>
  <si>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</si>
  <si>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</si>
  <si>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</si>
  <si>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</si>
  <si>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</si>
  <si>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</si>
  <si>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</si>
  <si>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</si>
  <si>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</si>
  <si>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</si>
  <si>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</si>
  <si>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</si>
  <si>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</si>
  <si>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</si>
  <si>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</si>
  <si>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</si>
  <si>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</si>
  <si>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</si>
  <si>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</si>
  <si>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</si>
  <si>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</si>
  <si>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</si>
  <si>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</si>
  <si>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</si>
  <si>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</si>
  <si>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</si>
  <si>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</si>
  <si>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</si>
  <si>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</si>
  <si>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</si>
  <si>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</si>
  <si>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</si>
  <si>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</si>
  <si>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</si>
  <si>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</si>
  <si>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</si>
  <si>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</si>
  <si>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</si>
  <si>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</si>
  <si>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</si>
  <si>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</si>
  <si>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</si>
  <si>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</si>
  <si>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</si>
  <si>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</si>
  <si>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</si>
  <si>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</si>
  <si>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</si>
  <si>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</si>
  <si>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</si>
  <si>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</si>
  <si>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</si>
  <si>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</si>
  <si>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</si>
  <si>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</si>
  <si>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</si>
  <si>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</si>
  <si>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</si>
  <si>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</si>
  <si>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</si>
  <si>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</si>
  <si>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</si>
  <si>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</si>
  <si>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</si>
  <si>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</si>
  <si>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</si>
  <si>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</si>
  <si>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</si>
  <si>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</si>
  <si>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</si>
  <si>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</si>
  <si>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</si>
  <si>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</si>
  <si>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</si>
  <si>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</si>
  <si>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</si>
  <si>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</si>
  <si>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</si>
  <si>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</si>
  <si>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</si>
  <si>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</si>
  <si>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</si>
  <si>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</si>
  <si>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</si>
  <si>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</si>
  <si>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</si>
  <si>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</si>
  <si>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</si>
  <si>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</si>
  <si>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</si>
  <si>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</si>
  <si>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</si>
  <si>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</si>
  <si>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</si>
  <si>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</si>
  <si>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</si>
  <si>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</si>
  <si>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</si>
  <si>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</si>
  <si>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</si>
  <si>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</si>
  <si>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</si>
  <si>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</si>
  <si>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</si>
  <si>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</si>
  <si>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</si>
  <si>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</si>
  <si>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</si>
  <si>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</si>
  <si>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</si>
  <si>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</si>
  <si>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</si>
  <si>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</si>
  <si>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</si>
  <si>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</si>
  <si>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</si>
  <si>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</si>
  <si>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</si>
  <si>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</si>
  <si>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</si>
  <si>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</si>
  <si>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</si>
  <si>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</si>
  <si>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</si>
  <si>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</si>
  <si>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</si>
  <si>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</si>
  <si>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</si>
  <si>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</si>
  <si>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</si>
  <si>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</si>
  <si>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</si>
  <si>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</si>
  <si>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</si>
  <si>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</si>
  <si>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</si>
  <si>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</si>
  <si>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</si>
  <si>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</si>
  <si>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</si>
  <si>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</si>
  <si>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</si>
  <si>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</si>
  <si>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</si>
  <si>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</si>
  <si>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</si>
  <si>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</si>
  <si>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</si>
  <si>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</si>
  <si>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</si>
  <si>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</si>
  <si>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</si>
  <si>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</si>
  <si>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</si>
  <si>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</si>
  <si>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</si>
  <si>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</si>
  <si>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</si>
  <si>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</si>
  <si>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</si>
  <si>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</si>
  <si>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</si>
  <si>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</si>
  <si>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</si>
  <si>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</si>
  <si>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</si>
  <si>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</si>
  <si>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</si>
  <si>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</si>
  <si>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</si>
  <si>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</si>
  <si>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</si>
  <si>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</si>
  <si>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</si>
  <si>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</si>
  <si>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</si>
  <si>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</si>
  <si>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</si>
  <si>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</si>
  <si>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</si>
  <si>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</si>
  <si>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</si>
  <si>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</si>
  <si>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</si>
  <si>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</si>
  <si>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</si>
  <si>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</si>
  <si>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</si>
  <si>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</si>
  <si>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</si>
  <si>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</si>
  <si>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</si>
  <si>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</si>
  <si>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</si>
  <si>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</si>
  <si>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</si>
  <si>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</si>
  <si>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</si>
  <si>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</si>
  <si>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</si>
  <si>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</si>
  <si>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</si>
  <si>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</si>
  <si>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</si>
  <si>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</si>
  <si>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</si>
  <si>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</si>
  <si>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</si>
  <si>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</si>
  <si>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</si>
  <si>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</si>
  <si>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</si>
  <si>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</si>
  <si>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</si>
  <si>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</si>
  <si>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</si>
  <si>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</si>
  <si>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</si>
  <si>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</si>
  <si>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</si>
  <si>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</si>
  <si>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</si>
  <si>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</si>
  <si>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</si>
  <si>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</si>
  <si>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</si>
  <si>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</si>
  <si>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</si>
  <si>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</si>
  <si>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</si>
  <si>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</si>
  <si>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</si>
  <si>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</si>
  <si>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</si>
  <si>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</si>
  <si>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</si>
  <si>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</si>
  <si>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</si>
  <si>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</si>
  <si>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</si>
  <si>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</si>
  <si>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</si>
  <si>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</si>
  <si>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</si>
  <si>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</si>
  <si>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</si>
  <si>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</si>
  <si>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</si>
  <si>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</si>
  <si>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</si>
  <si>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</si>
  <si>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</si>
  <si>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</si>
  <si>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</si>
  <si>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</si>
  <si>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</si>
  <si>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</si>
  <si>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</si>
  <si>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</si>
  <si>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</si>
  <si>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</si>
  <si>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</si>
  <si>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</si>
  <si>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</si>
  <si>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</si>
  <si>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</si>
  <si>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</si>
  <si>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</si>
  <si>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</si>
  <si>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</si>
  <si>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</si>
  <si>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</si>
  <si>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</si>
  <si>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</si>
  <si>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</si>
  <si>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</si>
  <si>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</si>
  <si>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</si>
  <si>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</si>
  <si>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</si>
  <si>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</si>
  <si>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</si>
  <si>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</si>
  <si>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</si>
  <si>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</si>
  <si>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</si>
  <si>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</si>
  <si>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</si>
  <si>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</si>
  <si>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</si>
  <si>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</si>
  <si>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</si>
  <si>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</si>
  <si>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</si>
  <si>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</si>
  <si>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</si>
  <si>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</si>
  <si>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</si>
  <si>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</si>
  <si>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</si>
  <si>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</si>
  <si>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</si>
  <si>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</si>
  <si>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</si>
  <si>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</si>
  <si>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</si>
  <si>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</si>
  <si>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</si>
  <si>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</si>
  <si>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</si>
  <si>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</si>
  <si>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</si>
  <si>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</si>
  <si>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</si>
  <si>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</si>
  <si>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</si>
  <si>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</si>
  <si>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</si>
  <si>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</si>
  <si>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</si>
  <si>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</si>
  <si>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</si>
  <si>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</si>
  <si>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</si>
  <si>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</si>
  <si>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</si>
  <si>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</si>
  <si>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</si>
  <si>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</si>
  <si>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</si>
  <si>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</si>
  <si>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</si>
  <si>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</si>
  <si>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</si>
  <si>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</si>
  <si>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</si>
  <si>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</si>
  <si>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</si>
  <si>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</si>
  <si>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</si>
  <si>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</si>
  <si>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</si>
  <si>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</si>
  <si>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</si>
  <si>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</si>
  <si>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</si>
  <si>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</si>
  <si>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</si>
  <si>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</si>
  <si>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</si>
  <si>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</si>
  <si>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</si>
  <si>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</si>
  <si>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</si>
  <si>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</si>
  <si>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</si>
  <si>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</si>
  <si>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</si>
  <si>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</si>
  <si>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</si>
  <si>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</si>
  <si>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</si>
  <si>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</si>
  <si>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</si>
  <si>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</si>
  <si>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</si>
  <si>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</si>
  <si>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</si>
  <si>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</si>
  <si>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</si>
  <si>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</si>
  <si>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</si>
  <si>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</si>
  <si>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</si>
  <si>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</si>
  <si>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</si>
  <si>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</si>
  <si>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</si>
  <si>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</si>
  <si>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</si>
  <si>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</si>
  <si>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</si>
  <si>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</si>
  <si>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</si>
  <si>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</si>
  <si>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</si>
  <si>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</si>
  <si>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</si>
  <si>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</si>
  <si>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</si>
  <si>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</si>
  <si>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</si>
  <si>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</si>
  <si>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</si>
  <si>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</si>
  <si>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</si>
  <si>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</si>
  <si>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</si>
  <si>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</si>
  <si>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</si>
  <si>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</si>
  <si>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</si>
  <si>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</si>
  <si>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</si>
  <si>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</si>
  <si>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</si>
  <si>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</si>
  <si>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</si>
  <si>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</si>
  <si>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</si>
  <si>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</si>
  <si>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</si>
  <si>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</si>
  <si>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</si>
  <si>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</si>
  <si>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</si>
  <si>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</si>
  <si>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</si>
  <si>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</si>
  <si>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</si>
  <si>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</si>
  <si>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</si>
  <si>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</si>
  <si>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</si>
  <si>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</si>
  <si>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</si>
  <si>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</si>
  <si>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</si>
  <si>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</si>
  <si>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</si>
  <si>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</si>
  <si>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</si>
  <si>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</si>
  <si>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</si>
  <si>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</si>
  <si>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</si>
  <si>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</si>
  <si>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</si>
  <si>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</si>
  <si>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</si>
  <si>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</si>
  <si>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</si>
  <si>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</si>
  <si>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</si>
  <si>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</si>
  <si>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</si>
  <si>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</si>
  <si>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</si>
  <si>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</si>
  <si>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</si>
  <si>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</si>
  <si>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</si>
  <si>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</si>
  <si>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</si>
  <si>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</si>
  <si>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</si>
  <si>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</si>
  <si>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</si>
  <si>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</si>
  <si>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</si>
  <si>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</si>
  <si>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</si>
  <si>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</si>
  <si>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</si>
  <si>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</si>
  <si>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</si>
  <si>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</si>
  <si>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</si>
  <si>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</si>
  <si>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</si>
  <si>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</si>
  <si>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</si>
  <si>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</si>
  <si>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</si>
  <si>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</si>
  <si>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</si>
  <si>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</si>
  <si>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</si>
  <si>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</si>
  <si>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</si>
  <si>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</si>
  <si>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</si>
  <si>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</si>
  <si>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</si>
  <si>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</si>
  <si>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</si>
  <si>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</si>
  <si>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</si>
  <si>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</si>
  <si>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</si>
  <si>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</si>
  <si>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</si>
  <si>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</si>
  <si>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</si>
  <si>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</si>
  <si>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</si>
  <si>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</si>
  <si>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</si>
  <si>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</si>
  <si>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</si>
  <si>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</si>
  <si>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</si>
  <si>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</si>
  <si>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</si>
  <si>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</si>
  <si>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</si>
  <si>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</si>
  <si>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</si>
  <si>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</si>
  <si>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</si>
  <si>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</si>
  <si>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</si>
  <si>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</si>
  <si>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</si>
  <si>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</si>
  <si>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</si>
  <si>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</si>
  <si>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</si>
  <si>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</si>
  <si>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</si>
  <si>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</si>
  <si>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</si>
  <si>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</si>
  <si>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</si>
  <si>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</si>
  <si>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</si>
  <si>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</si>
  <si>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</si>
  <si>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</si>
  <si>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</si>
  <si>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</si>
  <si>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</si>
  <si>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</si>
  <si>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</si>
  <si>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</si>
  <si>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</si>
  <si>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</si>
  <si>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</si>
  <si>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</si>
  <si>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</si>
  <si>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</si>
  <si>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</si>
  <si>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</si>
  <si>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</si>
  <si>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</si>
  <si>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</si>
  <si>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</si>
  <si>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</si>
  <si>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</si>
  <si>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</si>
  <si>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</si>
  <si>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</si>
  <si>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</si>
  <si>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</si>
  <si>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</si>
  <si>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</si>
  <si>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</si>
  <si>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</si>
  <si>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</si>
  <si>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</si>
  <si>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</si>
  <si>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</si>
  <si>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</si>
  <si>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</si>
  <si>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</si>
  <si>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</si>
  <si>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</si>
  <si>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</si>
  <si>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</si>
  <si>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</si>
  <si>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</si>
  <si>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</si>
  <si>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</si>
  <si>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</si>
  <si>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</si>
  <si>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</si>
  <si>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</si>
  <si>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</si>
  <si>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</si>
  <si>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</si>
  <si>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</si>
  <si>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</si>
  <si>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</si>
  <si>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</si>
  <si>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</si>
  <si>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</si>
  <si>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</si>
  <si>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</si>
  <si>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</si>
  <si>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</si>
  <si>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</si>
  <si>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</si>
  <si>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</si>
  <si>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</si>
  <si>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</si>
  <si>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</si>
  <si>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</si>
  <si>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</si>
  <si>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</si>
  <si>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</si>
  <si>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</si>
  <si>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</si>
  <si>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</si>
  <si>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</si>
  <si>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</si>
  <si>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</si>
  <si>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</si>
  <si>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</si>
  <si>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</si>
  <si>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</si>
  <si>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</si>
  <si>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</si>
  <si>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</si>
  <si>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</si>
  <si>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</si>
  <si>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</si>
  <si>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</si>
  <si>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</si>
  <si>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</si>
  <si>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</si>
  <si>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</si>
  <si>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</si>
  <si>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</si>
  <si>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</si>
  <si>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</si>
  <si>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</si>
  <si>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</si>
  <si>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</si>
  <si>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</si>
  <si>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</si>
  <si>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</si>
  <si>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</si>
  <si>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</si>
  <si>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</si>
  <si>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</si>
  <si>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</si>
  <si>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</si>
  <si>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</si>
  <si>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</si>
  <si>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</si>
  <si>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</si>
  <si>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</si>
  <si>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</si>
  <si>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</si>
  <si>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</si>
  <si>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</si>
  <si>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</si>
  <si>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</si>
  <si>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</si>
  <si>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</si>
  <si>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</si>
  <si>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</si>
  <si>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</si>
  <si>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</si>
  <si>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</si>
  <si>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</si>
  <si>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</si>
  <si>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</si>
  <si>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</si>
  <si>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</si>
  <si>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</si>
  <si>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</si>
  <si>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</si>
  <si>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</si>
  <si>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</si>
  <si>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</si>
  <si>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</si>
  <si>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</si>
  <si>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</si>
  <si>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</si>
  <si>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</si>
  <si>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</si>
  <si>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</si>
  <si>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</si>
  <si>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</si>
  <si>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</si>
  <si>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</si>
  <si>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</si>
  <si>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</si>
  <si>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</si>
  <si>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</si>
  <si>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</si>
  <si>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</si>
  <si>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</si>
  <si>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</si>
  <si>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</si>
  <si>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</si>
  <si>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</si>
  <si>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</si>
  <si>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</si>
  <si>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</si>
  <si>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</si>
  <si>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</si>
  <si>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</si>
  <si>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</si>
  <si>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</si>
  <si>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</si>
  <si>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</si>
  <si>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</si>
  <si>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</si>
  <si>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</si>
  <si>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</si>
  <si>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</si>
  <si>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</si>
  <si>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</si>
  <si>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</si>
  <si>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</si>
  <si>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</si>
  <si>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</si>
  <si>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</si>
  <si>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</si>
  <si>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</si>
  <si>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</si>
  <si>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</si>
  <si>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</si>
  <si>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</si>
  <si>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</si>
  <si>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</si>
  <si>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</si>
  <si>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</si>
  <si>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</si>
  <si>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</si>
  <si>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</si>
  <si>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</si>
  <si>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</si>
  <si>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</si>
  <si>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</si>
  <si>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</si>
  <si>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</si>
  <si>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</si>
  <si>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</si>
  <si>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</si>
  <si>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</si>
  <si>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</si>
  <si>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</si>
  <si>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</si>
  <si>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</si>
  <si>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</si>
  <si>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</si>
  <si>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</si>
  <si>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</si>
  <si>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</si>
  <si>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</si>
  <si>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</si>
  <si>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</si>
  <si>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</si>
  <si>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</si>
  <si>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</si>
  <si>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</si>
  <si>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</si>
  <si>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</si>
  <si>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</si>
  <si>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</si>
  <si>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</si>
  <si>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</si>
  <si>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</si>
  <si>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</si>
  <si>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</si>
  <si>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</si>
  <si>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</si>
  <si>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</si>
  <si>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</si>
  <si>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</si>
  <si>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</si>
  <si>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</si>
  <si>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</si>
  <si>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</si>
  <si>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</si>
  <si>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</si>
  <si>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</si>
  <si>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</si>
  <si>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</si>
  <si>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</si>
  <si>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</si>
  <si>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</si>
  <si>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</si>
  <si>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</si>
  <si>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</si>
  <si>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</si>
  <si>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</si>
  <si>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</si>
  <si>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</si>
  <si>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</si>
  <si>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</si>
  <si>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</si>
  <si>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</si>
  <si>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</si>
  <si>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</si>
  <si>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</si>
  <si>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</si>
  <si>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</si>
  <si>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</si>
  <si>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</si>
  <si>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</si>
  <si>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</si>
  <si>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</si>
  <si>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</si>
  <si>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</si>
  <si>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</si>
  <si>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</si>
  <si>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</si>
  <si>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</si>
  <si>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</si>
  <si>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</si>
  <si>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</si>
  <si>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</si>
  <si>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</si>
  <si>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</si>
  <si>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</si>
  <si>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</si>
  <si>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</si>
  <si>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</si>
  <si>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</si>
  <si>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</si>
  <si>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</si>
  <si>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</si>
  <si>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</si>
  <si>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</si>
  <si>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</si>
  <si>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</si>
  <si>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</si>
  <si>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</si>
  <si>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</si>
  <si>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</si>
  <si>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</si>
  <si>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</si>
  <si>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</si>
  <si>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</si>
  <si>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</si>
  <si>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</si>
  <si>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</si>
  <si>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</si>
  <si>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</si>
  <si>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</si>
  <si>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</si>
  <si>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</si>
  <si>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</si>
  <si>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</si>
  <si>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</si>
  <si>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</si>
  <si>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</si>
  <si>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</si>
  <si>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</si>
  <si>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</si>
  <si>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</si>
  <si>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</si>
  <si>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</si>
  <si>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</si>
  <si>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</si>
  <si>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</si>
  <si>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</si>
  <si>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</si>
  <si>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</si>
  <si>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</si>
  <si>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</si>
  <si>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</si>
  <si>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</si>
  <si>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</si>
  <si>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</si>
  <si>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</si>
  <si>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</si>
  <si>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</si>
  <si>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</si>
  <si>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</si>
  <si>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</si>
  <si>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</si>
  <si>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</si>
  <si>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</si>
  <si>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</si>
  <si>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</si>
  <si>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</si>
  <si>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</si>
  <si>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</si>
  <si>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</si>
  <si>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</si>
  <si>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</si>
  <si>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</si>
  <si>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</si>
  <si>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</si>
  <si>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</si>
  <si>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</si>
  <si>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</si>
  <si>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</si>
  <si>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</si>
  <si>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</si>
  <si>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</si>
  <si>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</si>
  <si>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</si>
  <si>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</si>
  <si>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</si>
  <si>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</si>
  <si>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</si>
  <si>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</si>
  <si>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</si>
  <si>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</si>
  <si>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</si>
  <si>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</si>
  <si>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</si>
  <si>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</si>
  <si>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</si>
  <si>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</si>
  <si>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</si>
  <si>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</si>
  <si>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</si>
  <si>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</si>
  <si>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</si>
  <si>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</si>
  <si>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</si>
  <si>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</si>
  <si>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</si>
  <si>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</si>
  <si>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</si>
  <si>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</si>
  <si>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</si>
  <si>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</si>
  <si>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</si>
  <si>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</si>
  <si>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</si>
  <si>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</si>
  <si>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</si>
  <si>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</si>
  <si>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</si>
  <si>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</si>
  <si>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</si>
  <si>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</si>
  <si>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</si>
  <si>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</si>
  <si>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</si>
  <si>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</si>
  <si>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</si>
  <si>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</si>
  <si>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</si>
  <si>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</si>
  <si>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</si>
  <si>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</si>
  <si>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</si>
  <si>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</si>
  <si>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</si>
  <si>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</si>
  <si>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</si>
  <si>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</si>
  <si>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</si>
  <si>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</si>
  <si>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</si>
  <si>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</si>
  <si>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</si>
  <si>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</si>
  <si>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</si>
  <si>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</si>
  <si>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</si>
  <si>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</si>
  <si>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</si>
  <si>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</si>
  <si>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</si>
  <si>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</si>
  <si>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</si>
  <si>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</si>
  <si>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</si>
  <si>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</si>
  <si>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</si>
  <si>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</si>
  <si>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</si>
  <si>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</si>
  <si>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</si>
  <si>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</si>
  <si>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</si>
  <si>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</si>
  <si>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</si>
  <si>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</si>
  <si>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</si>
  <si>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</si>
  <si>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</si>
  <si>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</si>
  <si>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</si>
  <si>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</si>
  <si>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</si>
  <si>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</si>
  <si>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</si>
  <si>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</si>
  <si>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</si>
  <si>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</si>
  <si>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</si>
  <si>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</si>
  <si>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</si>
  <si>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</si>
  <si>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</si>
  <si>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</si>
  <si>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</si>
  <si>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</si>
  <si>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</si>
  <si>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</si>
  <si>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</si>
  <si>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</si>
  <si>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</si>
  <si>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</si>
  <si>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</si>
  <si>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</si>
  <si>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</si>
  <si>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</si>
  <si>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</si>
  <si>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</si>
  <si>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</si>
  <si>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</si>
  <si>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</si>
  <si>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</si>
  <si>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</si>
  <si>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</si>
  <si>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</si>
  <si>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</si>
  <si>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</si>
  <si>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</si>
  <si>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</si>
  <si>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</si>
  <si>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</si>
  <si>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</si>
  <si>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</si>
  <si>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</si>
  <si>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</si>
  <si>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</si>
  <si>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</si>
  <si>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</si>
  <si>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</si>
  <si>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</si>
  <si>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</si>
  <si>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</si>
  <si>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</si>
  <si>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</si>
  <si>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</si>
  <si>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</si>
  <si>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</si>
  <si>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</si>
  <si>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</si>
  <si>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</si>
  <si>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</si>
  <si>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</si>
  <si>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</si>
  <si>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</si>
  <si>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</si>
  <si>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</si>
  <si>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</si>
  <si>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</si>
  <si>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</si>
  <si>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</si>
  <si>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</si>
  <si>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</si>
  <si>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</si>
  <si>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</si>
  <si>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</si>
  <si>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</si>
  <si>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</si>
  <si>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</si>
  <si>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</si>
  <si>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</si>
  <si>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</si>
  <si>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</si>
  <si>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</si>
  <si>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</si>
  <si>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</si>
  <si>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</si>
  <si>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</si>
  <si>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</si>
  <si>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</si>
  <si>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</si>
  <si>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</si>
  <si>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</si>
  <si>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</si>
  <si>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</si>
  <si>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</si>
  <si>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</si>
  <si>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</si>
  <si>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</si>
  <si>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</si>
  <si>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</si>
  <si>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</si>
  <si>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</si>
  <si>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</si>
  <si>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</si>
  <si>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</si>
  <si>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</si>
  <si>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</si>
  <si>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</si>
  <si>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</si>
  <si>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</si>
  <si>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</si>
  <si>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</si>
  <si>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</si>
  <si>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</si>
  <si>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</si>
  <si>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</si>
  <si>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</si>
  <si>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</si>
  <si>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</si>
  <si>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</si>
  <si>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</si>
  <si>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</si>
  <si>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</si>
  <si>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</si>
  <si>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</si>
  <si>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</si>
  <si>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</si>
  <si>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</si>
  <si>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</si>
  <si>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</si>
  <si>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</si>
  <si>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</si>
  <si>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</si>
  <si>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</si>
  <si>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</si>
  <si>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</si>
  <si>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</si>
  <si>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</si>
  <si>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</si>
  <si>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</si>
  <si>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</si>
  <si>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</si>
  <si>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</si>
  <si>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</si>
  <si>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</si>
  <si>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</si>
  <si>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</si>
  <si>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</si>
  <si>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</si>
  <si>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</si>
  <si>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</si>
  <si>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</si>
  <si>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</si>
  <si>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</si>
  <si>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</si>
  <si>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</si>
  <si>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</si>
  <si>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</si>
  <si>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</si>
  <si>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</si>
  <si>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</si>
  <si>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</si>
  <si>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</si>
  <si>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</si>
  <si>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</si>
  <si>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</si>
  <si>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</si>
  <si>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</si>
  <si>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</si>
  <si>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</si>
  <si>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</si>
  <si>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</si>
  <si>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</si>
  <si>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</si>
  <si>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</si>
  <si>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</si>
  <si>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</si>
  <si>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</si>
  <si>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</si>
  <si>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</si>
  <si>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</si>
  <si>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</si>
  <si>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</si>
  <si>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</si>
  <si>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</si>
  <si>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</si>
  <si>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</si>
  <si>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</si>
  <si>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</si>
  <si>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</si>
  <si>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</si>
  <si>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</si>
  <si>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</si>
  <si>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</si>
  <si>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</si>
  <si>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</si>
  <si>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</si>
  <si>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</si>
  <si>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</si>
  <si>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</si>
  <si>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</si>
  <si>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</si>
  <si>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</si>
  <si>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</si>
  <si>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</si>
  <si>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</si>
  <si>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</si>
  <si>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</si>
  <si>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</si>
  <si>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</si>
  <si>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</si>
  <si>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</si>
  <si>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</si>
  <si>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</si>
  <si>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</si>
  <si>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</si>
  <si>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</si>
  <si>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</si>
  <si>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</si>
  <si>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</si>
  <si>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</si>
  <si>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</si>
  <si>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</si>
  <si>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</si>
  <si>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</si>
  <si>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</si>
  <si>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</si>
  <si>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</si>
  <si>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</si>
  <si>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</si>
  <si>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</si>
  <si>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</si>
  <si>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</si>
  <si>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</si>
  <si>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</si>
  <si>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</si>
  <si>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</si>
  <si>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</si>
  <si>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</si>
  <si>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</si>
  <si>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</si>
  <si>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</si>
  <si>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</si>
  <si>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</si>
  <si>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</si>
  <si>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</si>
  <si>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</si>
  <si>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</si>
  <si>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</si>
  <si>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</si>
  <si>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</si>
  <si>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</si>
  <si>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</si>
  <si>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</si>
  <si>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</si>
  <si>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</si>
  <si>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</si>
  <si>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</si>
  <si>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</si>
  <si>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</si>
  <si>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</si>
  <si>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</si>
  <si>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</si>
  <si>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</si>
  <si>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</si>
  <si>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</si>
  <si>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</si>
  <si>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</si>
  <si>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</si>
  <si>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</si>
  <si>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</si>
  <si>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</si>
  <si>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</si>
  <si>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</si>
  <si>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</si>
  <si>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</si>
  <si>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</si>
  <si>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</si>
  <si>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</si>
  <si>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</si>
  <si>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</si>
  <si>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</si>
  <si>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</si>
  <si>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</si>
  <si>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</si>
  <si>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</si>
  <si>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</si>
  <si>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</si>
  <si>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</si>
  <si>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</si>
  <si>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</si>
  <si>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</si>
  <si>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</si>
  <si>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</si>
  <si>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</si>
  <si>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</si>
  <si>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</si>
  <si>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</si>
  <si>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</si>
  <si>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</si>
  <si>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</si>
  <si>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</si>
  <si>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</si>
  <si>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</si>
  <si>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</si>
  <si>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</si>
  <si>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</si>
  <si>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</si>
  <si>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</si>
  <si>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</si>
  <si>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</si>
  <si>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</si>
  <si>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</si>
  <si>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</si>
  <si>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</si>
  <si>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</si>
  <si>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</si>
  <si>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</si>
  <si>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</si>
  <si>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</si>
  <si>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</si>
  <si>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</si>
  <si>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</si>
  <si>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</si>
  <si>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</si>
  <si>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</si>
  <si>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</si>
  <si>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</si>
  <si>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</si>
  <si>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</si>
  <si>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</si>
  <si>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</si>
  <si>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</si>
  <si>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</si>
  <si>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</si>
  <si>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</si>
  <si>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</si>
  <si>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</si>
  <si>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</si>
  <si>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</si>
  <si>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</si>
  <si>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</si>
  <si>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</si>
  <si>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</si>
  <si>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</si>
  <si>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</si>
  <si>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</si>
  <si>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</si>
  <si>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</si>
  <si>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</si>
  <si>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</si>
  <si>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</si>
  <si>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</si>
  <si>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</si>
  <si>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</si>
  <si>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</si>
  <si>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</si>
  <si>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</si>
  <si>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</si>
  <si>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</si>
  <si>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</si>
  <si>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</si>
  <si>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</si>
  <si>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</si>
  <si>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</si>
  <si>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</si>
  <si>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</si>
  <si>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</si>
  <si>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</si>
  <si>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</si>
  <si>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</si>
  <si>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</si>
  <si>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</si>
  <si>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</si>
  <si>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</si>
  <si>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</si>
  <si>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</si>
  <si>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</si>
  <si>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</si>
  <si>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</si>
  <si>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</si>
  <si>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</si>
  <si>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</si>
  <si>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</si>
  <si>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</si>
  <si>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</si>
  <si>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</si>
  <si>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</si>
  <si>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</si>
  <si>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</si>
  <si>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</si>
  <si>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</si>
  <si>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</si>
  <si>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</si>
  <si>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</si>
  <si>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</si>
  <si>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</si>
  <si>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</si>
  <si>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</si>
  <si>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</si>
  <si>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</si>
  <si>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</si>
  <si>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</si>
  <si>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</si>
  <si>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</si>
  <si>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</si>
  <si>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</si>
  <si>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</si>
  <si>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</si>
  <si>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</si>
  <si>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</si>
  <si>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</si>
  <si>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</si>
  <si>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</si>
  <si>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</si>
  <si>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</si>
  <si>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</si>
  <si>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</si>
  <si>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</si>
  <si>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</si>
  <si>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</si>
  <si>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</si>
  <si>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</si>
  <si>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</si>
  <si>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</si>
  <si>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</si>
  <si>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</si>
  <si>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</si>
  <si>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</si>
  <si>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</si>
  <si>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</si>
  <si>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</si>
  <si>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</si>
  <si>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</si>
  <si>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</si>
  <si>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</si>
  <si>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</si>
  <si>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</si>
  <si>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</si>
  <si>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</si>
  <si>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</si>
  <si>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</si>
  <si>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</si>
  <si>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</si>
  <si>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</si>
  <si>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</si>
  <si>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</si>
  <si>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</si>
  <si>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</si>
  <si>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</si>
  <si>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</si>
  <si>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</si>
  <si>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</si>
  <si>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</si>
  <si>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</si>
  <si>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</si>
  <si>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</si>
  <si>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</si>
  <si>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</si>
  <si>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</si>
  <si>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</si>
  <si>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</si>
  <si>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</si>
  <si>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</si>
  <si>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</si>
  <si>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</si>
  <si>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</si>
  <si>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</si>
  <si>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</si>
  <si>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</si>
  <si>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</si>
  <si>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</si>
  <si>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</si>
  <si>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</si>
  <si>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</si>
  <si>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</si>
  <si>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</si>
  <si>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</si>
  <si>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</si>
  <si>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</si>
  <si>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</si>
  <si>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</si>
  <si>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</si>
  <si>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</si>
  <si>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</si>
  <si>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</si>
  <si>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</si>
  <si>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</si>
  <si>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</si>
  <si>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</si>
  <si>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</si>
  <si>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</si>
  <si>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</si>
  <si>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</si>
  <si>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</si>
  <si>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</si>
  <si>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</si>
  <si>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</si>
  <si>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</si>
  <si>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</si>
  <si>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</si>
  <si>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</si>
  <si>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</si>
  <si>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</si>
  <si>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</si>
  <si>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</si>
  <si>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</si>
  <si>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</si>
  <si>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</si>
  <si>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</si>
  <si>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</si>
  <si>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</si>
  <si>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</si>
  <si>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</si>
  <si>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</si>
  <si>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</si>
  <si>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</si>
  <si>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</si>
  <si>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</si>
  <si>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</si>
  <si>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</si>
  <si>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</si>
  <si>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</si>
  <si>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</si>
  <si>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</si>
  <si>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</si>
  <si>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</si>
  <si>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</si>
  <si>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</si>
  <si>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</si>
  <si>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</si>
  <si>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</si>
  <si>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</si>
  <si>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</si>
  <si>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</si>
  <si>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</si>
  <si>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</si>
  <si>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</si>
  <si>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</si>
  <si>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</si>
  <si>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</si>
  <si>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</si>
  <si>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</si>
  <si>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</si>
  <si>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</si>
  <si>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</si>
  <si>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</si>
  <si>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</si>
  <si>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</si>
  <si>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</si>
  <si>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</si>
  <si>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</si>
  <si>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</si>
  <si>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</si>
  <si>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</si>
  <si>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</si>
  <si>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</si>
  <si>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</si>
  <si>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</si>
  <si>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</si>
  <si>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</si>
  <si>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</si>
  <si>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</si>
  <si>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</si>
  <si>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</si>
  <si>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</si>
  <si>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</si>
  <si>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</si>
  <si>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</si>
  <si>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</si>
  <si>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</si>
  <si>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</si>
  <si>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</si>
  <si>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</si>
  <si>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</si>
  <si>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</si>
  <si>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</si>
  <si>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</si>
  <si>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</si>
  <si>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</si>
  <si>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</si>
  <si>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</si>
  <si>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</si>
  <si>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</si>
  <si>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</si>
  <si>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</si>
  <si>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</si>
  <si>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</si>
  <si>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</si>
  <si>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</si>
  <si>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</si>
  <si>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</si>
  <si>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</si>
  <si>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</si>
  <si>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</si>
  <si>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</si>
  <si>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</si>
  <si>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</si>
  <si>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</si>
  <si>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</si>
  <si>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</si>
  <si>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</si>
  <si>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</si>
  <si>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</si>
  <si>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</si>
  <si>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</si>
  <si>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</si>
  <si>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</si>
  <si>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</si>
  <si>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</si>
  <si>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</si>
  <si>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</si>
  <si>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</si>
  <si>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</si>
  <si>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</si>
  <si>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</si>
  <si>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</si>
  <si>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</si>
  <si>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</si>
  <si>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</si>
  <si>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</si>
  <si>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</si>
  <si>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</si>
  <si>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</si>
  <si>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</si>
  <si>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</si>
  <si>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</si>
  <si>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</si>
  <si>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</si>
  <si>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</si>
  <si>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</si>
  <si>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</si>
  <si>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</si>
  <si>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</si>
  <si>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</si>
  <si>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</si>
  <si>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</si>
  <si>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</si>
  <si>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</si>
  <si>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</si>
  <si>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</si>
  <si>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</si>
  <si>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</si>
  <si>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</si>
  <si>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</si>
  <si>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</si>
  <si>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</si>
  <si>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</si>
  <si>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</si>
  <si>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</si>
  <si>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</si>
  <si>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</si>
  <si>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</si>
  <si>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</si>
  <si>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</si>
  <si>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</si>
  <si>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</si>
  <si>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</si>
  <si>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</si>
  <si>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</si>
  <si>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</si>
  <si>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</si>
  <si>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</si>
  <si>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</si>
  <si>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</si>
  <si>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</si>
  <si>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</si>
  <si>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</si>
  <si>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</si>
  <si>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</si>
  <si>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</si>
  <si>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</si>
  <si>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</si>
  <si>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</si>
  <si>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</si>
  <si>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</si>
  <si>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</si>
  <si>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</si>
  <si>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</si>
  <si>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</si>
  <si>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</si>
  <si>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</si>
  <si>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</si>
  <si>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</si>
  <si>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</si>
  <si>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</si>
  <si>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</si>
  <si>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</si>
  <si>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</si>
  <si>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</si>
  <si>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</si>
  <si>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</si>
  <si>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</si>
  <si>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</si>
  <si>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</si>
  <si>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</si>
  <si>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</si>
  <si>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</si>
  <si>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</si>
  <si>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</si>
  <si>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</si>
  <si>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</si>
  <si>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</si>
  <si>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</si>
  <si>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</si>
  <si>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</si>
  <si>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</si>
  <si>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</si>
  <si>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</si>
  <si>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</si>
  <si>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</si>
  <si>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</si>
  <si>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</si>
  <si>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</si>
  <si>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</si>
  <si>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</si>
  <si>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</si>
  <si>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</si>
  <si>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</si>
  <si>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</si>
  <si>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</si>
  <si>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</si>
  <si>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</si>
  <si>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</si>
  <si>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</si>
  <si>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</si>
  <si>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</si>
  <si>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</si>
  <si>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</si>
  <si>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</si>
  <si>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</si>
  <si>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</si>
  <si>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</si>
  <si>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</si>
  <si>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</si>
  <si>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</si>
  <si>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</si>
  <si>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</si>
  <si>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</si>
  <si>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</si>
  <si>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</si>
  <si>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</si>
  <si>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</si>
  <si>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</si>
  <si>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</si>
  <si>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</si>
  <si>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</si>
  <si>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</si>
  <si>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</si>
  <si>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</si>
  <si>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</si>
  <si>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</si>
  <si>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</si>
  <si>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</si>
  <si>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</si>
  <si>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</si>
  <si>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</si>
  <si>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</si>
  <si>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</si>
  <si>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</si>
  <si>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</si>
  <si>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</si>
  <si>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</si>
  <si>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</si>
  <si>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</si>
  <si>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</si>
  <si>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</si>
  <si>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</si>
  <si>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</si>
  <si>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</si>
  <si>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</si>
  <si>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</si>
  <si>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</si>
  <si>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</si>
  <si>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</si>
  <si>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</si>
  <si>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</si>
  <si>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</si>
  <si>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</si>
  <si>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</si>
  <si>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</si>
  <si>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</si>
  <si>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</si>
  <si>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</si>
  <si>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</si>
  <si>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</si>
  <si>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</si>
  <si>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</si>
  <si>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</si>
  <si>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</si>
  <si>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</si>
  <si>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</si>
  <si>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</si>
  <si>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</si>
  <si>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</si>
  <si>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</si>
  <si>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</si>
  <si>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</si>
  <si>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</si>
  <si>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</si>
  <si>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</si>
  <si>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</si>
  <si>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</si>
  <si>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</si>
  <si>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</si>
  <si>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</si>
  <si>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</si>
  <si>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</si>
  <si>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</si>
  <si>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</si>
  <si>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</si>
  <si>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</si>
  <si>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</si>
  <si>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</si>
  <si>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</si>
  <si>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</si>
  <si>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</si>
  <si>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</si>
  <si>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</si>
  <si>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</si>
  <si>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</si>
  <si>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</si>
  <si>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</si>
  <si>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</si>
  <si>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</si>
  <si>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</si>
  <si>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</si>
  <si>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</si>
  <si>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</si>
  <si>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</si>
  <si>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</si>
  <si>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</si>
  <si>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</si>
  <si>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</si>
  <si>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</si>
  <si>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</si>
  <si>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</si>
  <si>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</si>
  <si>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</si>
  <si>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</si>
  <si>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</si>
  <si>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</si>
  <si>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</si>
  <si>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</si>
  <si>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</si>
  <si>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</si>
  <si>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</si>
  <si>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</si>
  <si>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</si>
  <si>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</si>
  <si>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</si>
  <si>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</si>
  <si>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</si>
  <si>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</si>
  <si>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</si>
  <si>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</si>
  <si>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</si>
  <si>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</si>
  <si>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</si>
  <si>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</si>
  <si>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</si>
  <si>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</si>
  <si>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</si>
  <si>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</si>
  <si>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</si>
  <si>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</si>
  <si>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</si>
  <si>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</si>
  <si>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</si>
  <si>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</si>
  <si>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</si>
  <si>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</si>
  <si>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</si>
  <si>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</si>
  <si>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</si>
  <si>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</si>
  <si>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</si>
  <si>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</si>
  <si>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</si>
  <si>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</si>
  <si>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</si>
  <si>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</si>
  <si>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</si>
  <si>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</si>
  <si>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</si>
  <si>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</si>
  <si>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</si>
  <si>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</si>
  <si>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</si>
  <si>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</si>
  <si>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</si>
  <si>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</si>
  <si>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</si>
  <si>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</si>
  <si>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</si>
  <si>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</si>
  <si>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</si>
  <si>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</si>
  <si>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</si>
  <si>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</si>
  <si>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</si>
  <si>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</si>
  <si>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</si>
  <si>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</si>
  <si>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</si>
  <si>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</si>
  <si>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</si>
  <si>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</si>
  <si>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</si>
  <si>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</si>
  <si>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</si>
  <si>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</si>
  <si>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</si>
  <si>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</si>
  <si>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</si>
  <si>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</si>
  <si>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</si>
  <si>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</si>
  <si>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</si>
  <si>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</si>
  <si>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</si>
  <si>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</si>
  <si>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</si>
  <si>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</si>
  <si>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</si>
  <si>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</si>
  <si>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</si>
  <si>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</si>
  <si>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</si>
  <si>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</si>
  <si>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</si>
  <si>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</si>
  <si>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</si>
  <si>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</si>
  <si>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</si>
  <si>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</si>
  <si>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</si>
  <si>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</si>
  <si>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</si>
  <si>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</si>
  <si>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</si>
  <si>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</si>
  <si>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</si>
  <si>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</si>
  <si>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</si>
  <si>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</si>
  <si>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</si>
  <si>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</si>
  <si>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</si>
  <si>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</si>
  <si>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</si>
  <si>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</si>
  <si>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</si>
  <si>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</si>
  <si>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</si>
  <si>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</si>
  <si>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</si>
  <si>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</si>
  <si>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</si>
  <si>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</si>
  <si>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</si>
  <si>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</si>
  <si>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</si>
  <si>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</si>
  <si>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</si>
  <si>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</si>
  <si>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</si>
  <si>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</si>
  <si>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</si>
  <si>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</si>
  <si>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</si>
  <si>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</si>
  <si>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</si>
  <si>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</si>
  <si>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</si>
  <si>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</si>
  <si>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</si>
  <si>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</si>
  <si>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</si>
  <si>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</si>
  <si>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</si>
  <si>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</si>
  <si>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</si>
  <si>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</si>
  <si>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</si>
  <si>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</si>
  <si>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</si>
  <si>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</si>
  <si>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</si>
  <si>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</si>
  <si>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</si>
  <si>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</si>
  <si>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</si>
  <si>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</si>
  <si>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</si>
  <si>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</si>
  <si>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</si>
  <si>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</si>
  <si>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</si>
  <si>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</si>
  <si>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</si>
  <si>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</si>
  <si>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</si>
  <si>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</si>
  <si>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</si>
  <si>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</si>
  <si>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</si>
  <si>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</si>
  <si>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</si>
  <si>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</si>
  <si>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</si>
  <si>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</si>
  <si>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</si>
  <si>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</si>
  <si>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</si>
  <si>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</si>
  <si>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</si>
  <si>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</si>
  <si>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</si>
  <si>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</si>
  <si>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</si>
  <si>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</si>
  <si>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</si>
  <si>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</si>
  <si>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</si>
  <si>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</si>
  <si>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</si>
  <si>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</si>
  <si>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</si>
  <si>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</si>
  <si>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</si>
  <si>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</si>
  <si>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</si>
  <si>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</si>
  <si>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</si>
  <si>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</si>
  <si>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</si>
  <si>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</si>
  <si>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</si>
  <si>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</si>
  <si>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</si>
  <si>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</si>
  <si>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</si>
  <si>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</si>
  <si>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</si>
  <si>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</si>
  <si>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</si>
  <si>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</si>
  <si>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</si>
  <si>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</si>
  <si>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</si>
  <si>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</si>
  <si>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</si>
  <si>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</si>
  <si>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</si>
  <si>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</si>
  <si>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</si>
  <si>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</si>
  <si>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</si>
  <si>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</si>
  <si>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</si>
  <si>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</si>
  <si>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</si>
  <si>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</si>
  <si>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</si>
  <si>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</si>
  <si>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</si>
  <si>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</si>
  <si>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</si>
  <si>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</si>
  <si>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</si>
  <si>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</si>
  <si>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</si>
  <si>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</si>
  <si>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</si>
  <si>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</si>
  <si>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</si>
  <si>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</si>
  <si>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</si>
  <si>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</si>
  <si>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</si>
  <si>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</si>
  <si>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</si>
  <si>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</si>
  <si>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</si>
  <si>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</si>
  <si>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</si>
  <si>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</si>
  <si>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</si>
  <si>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</si>
  <si>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</si>
  <si>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</si>
  <si>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</si>
  <si>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</si>
  <si>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</si>
  <si>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</si>
  <si>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</si>
  <si>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</si>
  <si>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</si>
  <si>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</si>
  <si>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</si>
  <si>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</si>
  <si>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</si>
  <si>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</si>
  <si>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</si>
  <si>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</si>
  <si>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</si>
  <si>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</si>
  <si>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</si>
  <si>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</si>
  <si>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</si>
  <si>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</si>
  <si>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</si>
  <si>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</si>
  <si>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</si>
  <si>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</si>
  <si>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</si>
  <si>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</si>
  <si>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</si>
  <si>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</si>
  <si>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</si>
  <si>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</si>
  <si>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</si>
  <si>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</si>
  <si>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</si>
  <si>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</si>
  <si>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</si>
  <si>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</si>
  <si>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</si>
  <si>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</si>
  <si>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</si>
  <si>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</si>
  <si>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</si>
  <si>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</si>
  <si>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</si>
  <si>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</si>
  <si>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</si>
  <si>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</si>
  <si>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</si>
  <si>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</si>
  <si>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</si>
  <si>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</si>
  <si>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</si>
  <si>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</si>
  <si>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</si>
  <si>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</si>
  <si>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</si>
  <si>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</si>
  <si>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</si>
  <si>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</si>
  <si>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</si>
  <si>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</si>
  <si>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</si>
  <si>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</si>
  <si>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</si>
  <si>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</si>
  <si>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</si>
  <si>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</si>
  <si>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</si>
  <si>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</si>
  <si>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</si>
  <si>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</si>
  <si>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</si>
  <si>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</si>
  <si>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</si>
  <si>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</si>
  <si>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</si>
  <si>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</si>
  <si>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</si>
  <si>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</si>
  <si>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</si>
  <si>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</si>
  <si>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</si>
  <si>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</si>
  <si>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</si>
  <si>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</si>
  <si>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</si>
  <si>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</si>
  <si>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</si>
  <si>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</si>
  <si>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</si>
  <si>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</si>
  <si>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</si>
  <si>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</si>
  <si>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</si>
  <si>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</si>
  <si>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</si>
  <si>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</si>
  <si>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</si>
  <si>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</si>
  <si>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</si>
  <si>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</si>
  <si>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</si>
  <si>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</si>
  <si>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</si>
  <si>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</si>
  <si>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</si>
  <si>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</si>
  <si>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</si>
  <si>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</si>
  <si>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</si>
  <si>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</si>
  <si>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</si>
  <si>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</si>
  <si>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</si>
  <si>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</si>
  <si>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</si>
  <si>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</si>
  <si>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</si>
  <si>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</si>
  <si>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</si>
  <si>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</si>
  <si>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</si>
  <si>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</si>
  <si>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</si>
  <si>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</si>
  <si>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</si>
  <si>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</si>
  <si>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</si>
  <si>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</si>
  <si>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</si>
  <si>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</si>
  <si>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</si>
  <si>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</si>
  <si>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</si>
  <si>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</si>
  <si>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</si>
  <si>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</si>
  <si>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</si>
  <si>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</si>
  <si>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</si>
  <si>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</si>
  <si>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</si>
  <si>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</si>
  <si>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</si>
  <si>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</si>
  <si>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</si>
  <si>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</si>
  <si>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</si>
  <si>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</si>
  <si>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</si>
  <si>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</si>
  <si>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</si>
  <si>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</si>
  <si>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</si>
  <si>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</si>
  <si>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</si>
  <si>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</si>
  <si>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</si>
  <si>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</si>
  <si>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</si>
  <si>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</si>
  <si>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</si>
  <si>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</si>
  <si>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</si>
  <si>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</si>
  <si>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</si>
  <si>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</si>
  <si>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</si>
  <si>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</si>
  <si>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</si>
  <si>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</si>
  <si>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</si>
  <si>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</si>
  <si>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</si>
  <si>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</si>
  <si>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</si>
  <si>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</si>
  <si>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</si>
  <si>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</si>
  <si>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</si>
  <si>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</si>
  <si>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</si>
  <si>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</si>
  <si>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</si>
  <si>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</si>
  <si>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</si>
  <si>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</si>
  <si>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</si>
  <si>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</si>
  <si>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</si>
  <si>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</si>
  <si>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</si>
  <si>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</si>
  <si>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</si>
  <si>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</si>
  <si>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</si>
  <si>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</si>
  <si>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</si>
  <si>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</si>
  <si>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</si>
  <si>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</si>
  <si>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</si>
  <si>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</si>
  <si>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</si>
  <si>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</si>
  <si>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</si>
  <si>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</si>
  <si>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</si>
  <si>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</si>
  <si>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</si>
  <si>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</si>
  <si>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</si>
  <si>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</si>
  <si>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</si>
  <si>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</si>
  <si>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</si>
  <si>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</si>
  <si>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</si>
  <si>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</si>
  <si>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</si>
  <si>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</si>
  <si>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</si>
  <si>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</si>
  <si>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</si>
  <si>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</si>
  <si>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</si>
  <si>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</si>
  <si>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</si>
  <si>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</si>
  <si>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</si>
  <si>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</si>
  <si>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</si>
  <si>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</si>
  <si>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</si>
  <si>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</si>
  <si>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</si>
  <si>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</si>
  <si>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</si>
  <si>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</si>
  <si>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</si>
  <si>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</si>
  <si>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</si>
  <si>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</si>
  <si>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</si>
  <si>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</si>
  <si>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</si>
  <si>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</si>
  <si>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</si>
  <si>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</si>
  <si>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</si>
  <si>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</si>
  <si>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</si>
  <si>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</si>
  <si>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</si>
  <si>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</si>
  <si>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</si>
  <si>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</si>
  <si>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</si>
  <si>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</si>
  <si>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</si>
  <si>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</si>
  <si>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</si>
  <si>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</si>
  <si>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</si>
  <si>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</si>
  <si>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</si>
  <si>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</si>
  <si>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</si>
  <si>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</si>
  <si>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</si>
  <si>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</si>
  <si>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</si>
  <si>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</si>
  <si>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</si>
  <si>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</si>
  <si>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</si>
  <si>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</si>
  <si>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</si>
  <si>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</si>
  <si>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</si>
  <si>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</si>
  <si>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</si>
  <si>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</si>
  <si>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</si>
  <si>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</si>
  <si>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</si>
  <si>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</si>
  <si>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</si>
  <si>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</si>
  <si>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</si>
  <si>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</si>
  <si>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</si>
  <si>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</si>
  <si>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</si>
  <si>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</si>
  <si>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</si>
  <si>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</si>
  <si>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</si>
  <si>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</si>
  <si>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</si>
  <si>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</si>
  <si>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</si>
  <si>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</si>
  <si>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</si>
  <si>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</si>
  <si>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</si>
  <si>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</si>
  <si>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</si>
  <si>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</si>
  <si>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</si>
  <si>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</si>
  <si>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</si>
  <si>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</si>
  <si>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</si>
  <si>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</si>
  <si>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</si>
  <si>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</si>
  <si>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</si>
  <si>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</si>
  <si>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</si>
  <si>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</si>
  <si>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</si>
  <si>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</si>
  <si>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</si>
  <si>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</si>
  <si>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</si>
  <si>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</si>
  <si>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</si>
  <si>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</si>
  <si>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</si>
  <si>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</si>
  <si>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</si>
  <si>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</si>
  <si>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</si>
  <si>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</si>
  <si>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</si>
  <si>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</si>
  <si>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</si>
  <si>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</si>
  <si>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</si>
  <si>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</si>
  <si>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</si>
  <si>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</si>
  <si>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</si>
  <si>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</si>
  <si>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</si>
  <si>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</si>
  <si>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</si>
  <si>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</si>
  <si>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</si>
  <si>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</si>
  <si>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</si>
  <si>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</si>
  <si>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</si>
  <si>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</si>
  <si>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</si>
  <si>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</si>
  <si>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</si>
  <si>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</si>
  <si>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</si>
  <si>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</si>
  <si>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</si>
  <si>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</si>
  <si>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</si>
  <si>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</si>
  <si>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</si>
  <si>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</si>
  <si>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</si>
  <si>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</si>
  <si>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</si>
  <si>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</si>
  <si>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</si>
  <si>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</si>
  <si>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</si>
  <si>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</si>
  <si>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</si>
  <si>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</si>
  <si>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</si>
  <si>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</si>
  <si>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</si>
  <si>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</si>
  <si>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</si>
  <si>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</si>
  <si>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</si>
  <si>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</si>
  <si>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</si>
  <si>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</si>
  <si>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</si>
  <si>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</si>
  <si>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</si>
  <si>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</si>
  <si>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</si>
  <si>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</si>
  <si>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</si>
  <si>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</si>
  <si>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</si>
  <si>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</si>
  <si>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</si>
  <si>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</si>
  <si>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</si>
  <si>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</si>
  <si>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</si>
  <si>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</si>
  <si>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</si>
  <si>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</si>
  <si>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</si>
  <si>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</si>
  <si>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</si>
  <si>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</si>
  <si>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</si>
  <si>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</si>
  <si>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</si>
  <si>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</si>
  <si>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</si>
  <si>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</si>
  <si>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</si>
  <si>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</si>
  <si>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</si>
  <si>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</si>
  <si>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</si>
  <si>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</si>
  <si>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</si>
  <si>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</si>
  <si>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</si>
  <si>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</si>
  <si>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</si>
  <si>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</si>
  <si>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</si>
  <si>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</si>
  <si>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</si>
  <si>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</si>
  <si>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</si>
  <si>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</si>
  <si>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</si>
  <si>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</si>
  <si>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</si>
  <si>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</si>
  <si>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</si>
  <si>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</si>
  <si>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</si>
  <si>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</si>
  <si>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</si>
  <si>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</si>
  <si>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</si>
  <si>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</si>
  <si>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</si>
  <si>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</si>
  <si>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</si>
  <si>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</si>
  <si>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</si>
  <si>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</si>
  <si>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</si>
  <si>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</si>
  <si>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</si>
  <si>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</si>
  <si>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</si>
  <si>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</si>
  <si>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</si>
  <si>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</si>
  <si>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</si>
  <si>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</si>
  <si>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</si>
  <si>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</si>
  <si>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</si>
  <si>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</si>
  <si>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</si>
  <si>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</si>
  <si>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</si>
  <si>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</si>
  <si>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</si>
  <si>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</si>
  <si>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</si>
  <si>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</si>
  <si>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</si>
  <si>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</si>
  <si>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</si>
  <si>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</si>
  <si>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</si>
  <si>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</si>
  <si>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</si>
  <si>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</si>
  <si>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</si>
  <si>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</si>
  <si>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</si>
  <si>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</si>
  <si>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</si>
  <si>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</si>
  <si>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</si>
  <si>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</si>
  <si>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</si>
  <si>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</si>
  <si>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</si>
  <si>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</si>
  <si>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</si>
  <si>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</si>
  <si>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</si>
  <si>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</si>
  <si>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</si>
  <si>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</si>
  <si>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</si>
  <si>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</si>
  <si>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</si>
  <si>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</si>
  <si>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</si>
  <si>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</si>
  <si>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</si>
  <si>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</si>
  <si>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</si>
  <si>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</si>
  <si>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</si>
  <si>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</si>
  <si>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</si>
  <si>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</si>
  <si>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</si>
  <si>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</si>
  <si>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</si>
  <si>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</si>
  <si>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</si>
  <si>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</si>
  <si>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</si>
  <si>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</si>
  <si>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</si>
  <si>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</si>
  <si>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</si>
  <si>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</si>
  <si>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</si>
  <si>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</si>
  <si>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</si>
  <si>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</si>
  <si>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</si>
  <si>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</si>
  <si>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</si>
  <si>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</si>
  <si>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</si>
  <si>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</si>
  <si>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</si>
  <si>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</si>
  <si>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</si>
  <si>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</si>
  <si>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</si>
  <si>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</si>
  <si>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</si>
  <si>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</si>
  <si>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</si>
  <si>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</si>
  <si>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</si>
  <si>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</si>
  <si>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</si>
  <si>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</si>
  <si>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</si>
  <si>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</si>
  <si>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</si>
  <si>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</si>
  <si>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</si>
  <si>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</si>
  <si>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</si>
  <si>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</si>
  <si>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</si>
  <si>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</si>
  <si>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</si>
  <si>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</si>
  <si>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</si>
  <si>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</si>
  <si>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</si>
  <si>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</si>
  <si>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</si>
  <si>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</si>
  <si>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</si>
  <si>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</si>
  <si>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</si>
  <si>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</si>
  <si>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</si>
  <si>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</si>
  <si>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</si>
  <si>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</si>
  <si>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</si>
  <si>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</si>
  <si>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</si>
  <si>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</si>
  <si>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</si>
  <si>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</si>
  <si>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</si>
  <si>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</si>
  <si>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</si>
  <si>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</si>
  <si>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</si>
  <si>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</si>
  <si>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</si>
  <si>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</si>
  <si>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</si>
  <si>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</si>
  <si>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</si>
  <si>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</si>
  <si>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</si>
  <si>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</si>
  <si>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</si>
  <si>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</si>
  <si>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</si>
  <si>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</si>
  <si>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</si>
  <si>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</si>
  <si>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</si>
  <si>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</si>
  <si>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</si>
  <si>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</si>
  <si>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</si>
  <si>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</si>
  <si>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</si>
  <si>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</si>
  <si>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</si>
  <si>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</si>
  <si>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</si>
  <si>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</si>
  <si>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</si>
  <si>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</si>
  <si>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</si>
  <si>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</si>
  <si>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</si>
  <si>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</si>
  <si>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</si>
  <si>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</si>
  <si>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</si>
  <si>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</si>
  <si>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</si>
  <si>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</si>
  <si>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</si>
  <si>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</si>
  <si>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</si>
  <si>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</si>
  <si>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</si>
  <si>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</si>
  <si>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</si>
  <si>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</si>
  <si>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</si>
  <si>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</si>
  <si>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</si>
  <si>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</si>
  <si>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</si>
  <si>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</si>
  <si>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</si>
  <si>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</si>
  <si>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</si>
  <si>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</si>
  <si>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</si>
  <si>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</si>
  <si>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</si>
  <si>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</si>
  <si>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</si>
  <si>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</si>
  <si>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</si>
  <si>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</si>
  <si>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</si>
  <si>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</si>
  <si>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</si>
  <si>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</si>
  <si>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</si>
  <si>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</si>
  <si>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</si>
  <si>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</si>
  <si>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</si>
  <si>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</si>
  <si>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</si>
  <si>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</si>
  <si>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</si>
  <si>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</si>
  <si>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</si>
  <si>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</si>
  <si>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</si>
  <si>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</si>
  <si>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</si>
  <si>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</si>
  <si>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</si>
  <si>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</si>
  <si>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</si>
  <si>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</si>
  <si>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</si>
  <si>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</si>
  <si>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</si>
  <si>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</si>
  <si>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</si>
  <si>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</si>
  <si>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</si>
  <si>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</si>
  <si>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</si>
  <si>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</si>
  <si>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</si>
  <si>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</si>
  <si>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</si>
  <si>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</si>
  <si>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</si>
  <si>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</si>
  <si>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</si>
  <si>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</si>
  <si>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</si>
  <si>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</si>
  <si>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</si>
  <si>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</si>
  <si>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</si>
  <si>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</si>
  <si>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</si>
  <si>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</si>
  <si>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</si>
  <si>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</si>
  <si>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</si>
  <si>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</si>
  <si>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</si>
  <si>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</si>
  <si>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</si>
  <si>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</si>
  <si>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</si>
  <si>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</si>
  <si>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</si>
  <si>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</si>
  <si>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</si>
  <si>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</si>
  <si>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</si>
  <si>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</si>
  <si>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</si>
  <si>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</si>
  <si>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</si>
  <si>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</si>
  <si>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</si>
  <si>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</si>
  <si>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</si>
  <si>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</si>
  <si>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</si>
  <si>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</si>
  <si>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</si>
  <si>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</si>
  <si>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</si>
  <si>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</si>
  <si>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</si>
  <si>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</si>
  <si>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</si>
  <si>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</si>
  <si>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</si>
  <si>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</si>
  <si>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</si>
  <si>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</si>
  <si>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</si>
  <si>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</si>
  <si>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</si>
  <si>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</si>
  <si>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</si>
  <si>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</si>
  <si>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</si>
  <si>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</si>
  <si>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</si>
  <si>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</si>
  <si>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</si>
  <si>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</si>
  <si>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</si>
  <si>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</si>
  <si>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</si>
  <si>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</si>
  <si>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</si>
  <si>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</si>
  <si>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</si>
  <si>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</si>
  <si>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</si>
  <si>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</si>
  <si>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</si>
  <si>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</si>
  <si>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</si>
  <si>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</si>
  <si>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</si>
  <si>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</si>
  <si>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</si>
  <si>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</si>
  <si>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</si>
  <si>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</si>
  <si>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</si>
  <si>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</si>
  <si>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</si>
  <si>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</si>
  <si>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</si>
  <si>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</si>
  <si>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</si>
  <si>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</si>
  <si>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</si>
  <si>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</si>
  <si>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</si>
  <si>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</si>
  <si>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</si>
  <si>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</si>
  <si>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</si>
  <si>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</si>
  <si>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</si>
  <si>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</si>
  <si>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</si>
  <si>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</si>
  <si>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</si>
  <si>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</si>
  <si>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</si>
  <si>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</si>
  <si>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</si>
  <si>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</si>
  <si>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</si>
  <si>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</si>
  <si>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</si>
  <si>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</si>
  <si>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</si>
  <si>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</si>
  <si>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</si>
  <si>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</si>
  <si>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</si>
  <si>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</si>
  <si>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</si>
  <si>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</si>
  <si>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</si>
  <si>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</si>
  <si>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</si>
  <si>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</si>
  <si>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</si>
  <si>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</si>
  <si>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</si>
  <si>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</si>
  <si>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</si>
  <si>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</si>
  <si>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</si>
  <si>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</si>
  <si>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</si>
  <si>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</si>
  <si>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</si>
  <si>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</si>
  <si>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</si>
  <si>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</si>
  <si>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</si>
  <si>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</si>
  <si>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</si>
  <si>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</si>
  <si>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</si>
  <si>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</si>
  <si>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</si>
  <si>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</si>
  <si>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</si>
  <si>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</si>
  <si>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</si>
  <si>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</si>
  <si>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</si>
  <si>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</si>
  <si>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</si>
  <si>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</si>
  <si>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</si>
  <si>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</si>
  <si>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</si>
  <si>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</si>
  <si>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</si>
  <si>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</si>
  <si>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</si>
  <si>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</si>
  <si>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</si>
  <si>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</si>
  <si>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</si>
  <si>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</si>
  <si>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</si>
  <si>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</si>
  <si>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</si>
  <si>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</si>
  <si>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</si>
  <si>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</si>
  <si>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</si>
  <si>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</si>
  <si>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</si>
  <si>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</si>
  <si>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</si>
  <si>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</si>
  <si>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</si>
  <si>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</si>
  <si>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</si>
  <si>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</si>
  <si>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</si>
  <si>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</si>
  <si>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</si>
  <si>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</si>
  <si>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</si>
  <si>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</si>
  <si>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</si>
  <si>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</si>
  <si>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</si>
  <si>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</si>
  <si>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</si>
  <si>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</si>
  <si>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</si>
  <si>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</si>
  <si>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</si>
  <si>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</si>
  <si>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</si>
  <si>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</si>
  <si>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</si>
  <si>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</si>
  <si>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</si>
  <si>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</si>
  <si>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</si>
  <si>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</si>
  <si>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</si>
  <si>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</si>
  <si>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</si>
  <si>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</si>
  <si>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</si>
  <si>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</si>
  <si>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</si>
  <si>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</si>
  <si>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</si>
  <si>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</si>
  <si>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</si>
  <si>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</si>
  <si>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</si>
  <si>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</si>
  <si>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</si>
  <si>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</si>
  <si>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</si>
  <si>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</si>
  <si>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</si>
  <si>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</si>
  <si>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</si>
  <si>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</si>
  <si>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</si>
  <si>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</si>
  <si>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</si>
  <si>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</si>
  <si>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</si>
  <si>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</si>
  <si>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</si>
  <si>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</si>
  <si>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</si>
  <si>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</si>
  <si>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</si>
  <si>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</si>
  <si>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</si>
  <si>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</si>
  <si>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</si>
  <si>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</si>
  <si>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</si>
  <si>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</si>
  <si>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</si>
  <si>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</si>
  <si>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</si>
  <si>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</si>
  <si>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</si>
  <si>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</si>
  <si>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</si>
  <si>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</si>
  <si>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</si>
  <si>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</si>
  <si>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</si>
  <si>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</si>
  <si>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</si>
  <si>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</si>
  <si>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</si>
  <si>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</si>
  <si>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</si>
  <si>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</si>
  <si>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</si>
  <si>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</si>
  <si>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</si>
  <si>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</si>
  <si>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</si>
  <si>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</si>
  <si>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</si>
  <si>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</si>
  <si>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</si>
  <si>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</si>
  <si>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</si>
  <si>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</si>
  <si>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</si>
  <si>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</si>
  <si>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</si>
  <si>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</si>
  <si>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</si>
  <si>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</si>
  <si>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</si>
  <si>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</si>
  <si>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</si>
  <si>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</si>
  <si>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</si>
  <si>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</si>
  <si>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</si>
  <si>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</si>
  <si>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</si>
  <si>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</si>
  <si>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</si>
  <si>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</si>
  <si>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</si>
  <si>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</si>
  <si>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</si>
  <si>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</si>
  <si>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</si>
  <si>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</si>
  <si>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</si>
  <si>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</si>
  <si>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</si>
  <si>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</si>
  <si>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</si>
  <si>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</si>
  <si>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</si>
  <si>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</si>
  <si>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</si>
  <si>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</si>
  <si>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</si>
  <si>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</si>
  <si>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</si>
  <si>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</si>
  <si>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</si>
  <si>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</si>
  <si>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</si>
  <si>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</si>
  <si>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</si>
  <si>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</si>
  <si>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</si>
  <si>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</si>
  <si>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</si>
  <si>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</si>
  <si>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</si>
  <si>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</si>
  <si>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</si>
  <si>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</si>
  <si>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</si>
  <si>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</si>
  <si>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</si>
  <si>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</si>
  <si>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</si>
  <si>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</si>
  <si>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</si>
  <si>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</si>
  <si>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</si>
  <si>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</si>
  <si>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</si>
  <si>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</si>
  <si>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</si>
  <si>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</si>
  <si>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</si>
  <si>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</si>
  <si>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</si>
  <si>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</si>
  <si>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</si>
  <si>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</si>
  <si>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</si>
  <si>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</si>
  <si>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</si>
  <si>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</si>
  <si>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</si>
  <si>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</si>
  <si>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</si>
  <si>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</si>
  <si>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</si>
  <si>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</si>
  <si>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</si>
  <si>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</si>
  <si>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</si>
  <si>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</si>
  <si>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</si>
  <si>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</si>
  <si>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</si>
  <si>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</si>
  <si>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</si>
  <si>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</si>
  <si>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</si>
  <si>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</si>
  <si>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</si>
  <si>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</si>
  <si>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</si>
  <si>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</si>
  <si>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</si>
  <si>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</si>
  <si>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</si>
  <si>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</si>
  <si>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</si>
  <si>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</si>
  <si>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</si>
  <si>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</si>
  <si>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</si>
  <si>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</si>
  <si>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</si>
  <si>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</si>
  <si>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</si>
  <si>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</si>
  <si>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</si>
  <si>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</si>
  <si>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</si>
  <si>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</si>
  <si>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</si>
  <si>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</si>
  <si>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</si>
  <si>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</si>
  <si>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</si>
  <si>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</si>
  <si>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</si>
  <si>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</si>
  <si>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</si>
  <si>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</si>
  <si>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</si>
  <si>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</si>
  <si>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</si>
  <si>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</si>
  <si>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</si>
  <si>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</si>
  <si>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</si>
  <si>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</si>
  <si>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</si>
  <si>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</si>
  <si>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</si>
  <si>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</si>
  <si>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</si>
  <si>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</si>
  <si>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</si>
  <si>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</si>
  <si>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</si>
  <si>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</si>
  <si>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</si>
  <si>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</si>
  <si>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</si>
  <si>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</si>
  <si>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</si>
  <si>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</si>
  <si>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</si>
  <si>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</si>
  <si>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</si>
  <si>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</si>
  <si>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</si>
  <si>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</si>
  <si>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</si>
  <si>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</si>
  <si>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</si>
  <si>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</si>
  <si>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</si>
  <si>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</si>
  <si>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</si>
  <si>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</si>
  <si>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</si>
  <si>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</si>
  <si>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</si>
  <si>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</si>
  <si>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</si>
  <si>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</si>
  <si>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</si>
  <si>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</si>
  <si>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</si>
  <si>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</si>
  <si>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</si>
  <si>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</si>
  <si>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</si>
  <si>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</si>
  <si>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</si>
  <si>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</si>
  <si>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</si>
  <si>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</si>
  <si>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</si>
  <si>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</si>
  <si>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</si>
  <si>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</si>
  <si>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</si>
  <si>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</si>
  <si>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</si>
  <si>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</si>
  <si>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</si>
  <si>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</si>
  <si>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</si>
  <si>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</si>
  <si>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</si>
  <si>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</si>
  <si>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</si>
  <si>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</si>
  <si>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</si>
  <si>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</si>
  <si>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</si>
  <si>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</si>
  <si>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</si>
  <si>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</si>
  <si>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</si>
  <si>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</si>
  <si>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</si>
  <si>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</si>
  <si>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</si>
  <si>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</si>
  <si>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</si>
  <si>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</si>
  <si>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</si>
  <si>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</si>
  <si>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</si>
  <si>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</si>
  <si>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</si>
  <si>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</si>
  <si>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</si>
  <si>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</si>
  <si>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</si>
  <si>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</si>
  <si>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</si>
  <si>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</si>
  <si>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</si>
  <si>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</si>
  <si>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</si>
  <si>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</si>
  <si>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</si>
  <si>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</si>
  <si>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</si>
  <si>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</si>
  <si>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</si>
  <si>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</si>
  <si>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</si>
  <si>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</si>
  <si>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</si>
  <si>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</si>
  <si>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</si>
  <si>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</si>
  <si>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</si>
  <si>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</si>
  <si>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</si>
  <si>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</si>
  <si>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</si>
  <si>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</si>
  <si>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</si>
  <si>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</si>
  <si>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</si>
  <si>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</si>
  <si>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</si>
  <si>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</si>
  <si>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</si>
  <si>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</si>
  <si>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</si>
  <si>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</si>
  <si>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</si>
  <si>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</si>
  <si>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</si>
  <si>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</si>
  <si>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</si>
  <si>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</si>
  <si>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</si>
  <si>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</si>
  <si>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</si>
  <si>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</si>
  <si>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</si>
  <si>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</si>
  <si>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</si>
  <si>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</si>
  <si>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</si>
  <si>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</si>
  <si>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</si>
  <si>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</si>
  <si>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</si>
  <si>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</si>
  <si>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</si>
  <si>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</si>
  <si>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</si>
  <si>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</si>
  <si>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</si>
  <si>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</si>
  <si>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</si>
  <si>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</si>
  <si>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</si>
  <si>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</si>
  <si>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</si>
  <si>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</si>
  <si>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</si>
  <si>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</si>
  <si>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</si>
  <si>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</si>
  <si>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</si>
  <si>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</si>
  <si>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</si>
  <si>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</si>
  <si>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</si>
  <si>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</si>
  <si>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</si>
  <si>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</si>
  <si>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</si>
  <si>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</si>
  <si>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</si>
  <si>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</si>
  <si>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</si>
  <si>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</si>
  <si>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</si>
  <si>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</si>
  <si>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</si>
  <si>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</si>
  <si>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</si>
  <si>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</si>
  <si>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</si>
  <si>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</si>
  <si>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</si>
  <si>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</si>
  <si>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</si>
  <si>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</si>
  <si>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</si>
  <si>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</si>
  <si>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</si>
  <si>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</si>
  <si>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</si>
  <si>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</si>
  <si>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</si>
  <si>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</si>
  <si>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</si>
  <si>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</si>
  <si>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</si>
  <si>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</si>
  <si>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</si>
  <si>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</si>
  <si>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</si>
  <si>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</si>
  <si>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</si>
  <si>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</si>
  <si>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</si>
  <si>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</si>
  <si>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</si>
  <si>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</si>
  <si>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</si>
  <si>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</si>
  <si>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</si>
  <si>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</si>
  <si>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</si>
  <si>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</si>
  <si>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</si>
  <si>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</si>
  <si>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</si>
  <si>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</si>
  <si>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</si>
  <si>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</si>
  <si>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</si>
  <si>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</si>
  <si>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</si>
  <si>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</si>
  <si>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</si>
  <si>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</si>
  <si>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</si>
  <si>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</si>
  <si>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</si>
  <si>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</si>
  <si>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</si>
  <si>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</si>
  <si>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</si>
  <si>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</si>
  <si>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</si>
  <si>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</si>
  <si>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</si>
  <si>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</si>
  <si>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</si>
  <si>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</si>
  <si>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</si>
  <si>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</si>
  <si>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</si>
  <si>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</si>
  <si>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</si>
  <si>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</si>
  <si>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</si>
  <si>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</si>
  <si>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</si>
  <si>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</si>
  <si>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</si>
  <si>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</si>
  <si>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</si>
  <si>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</si>
  <si>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</si>
  <si>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</si>
  <si>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</si>
  <si>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</si>
  <si>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</si>
  <si>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</si>
  <si>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</si>
  <si>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</si>
  <si>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</si>
  <si>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</si>
  <si>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</si>
  <si>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</si>
  <si>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</si>
  <si>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</si>
  <si>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</si>
  <si>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</si>
  <si>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</si>
  <si>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</si>
  <si>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</si>
  <si>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</si>
  <si>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</si>
  <si>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</si>
  <si>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</si>
  <si>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</si>
  <si>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</si>
  <si>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</si>
  <si>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</si>
  <si>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</si>
  <si>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</si>
  <si>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</si>
  <si>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</si>
  <si>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</si>
  <si>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</si>
  <si>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</si>
  <si>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</si>
  <si>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</si>
  <si>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</si>
  <si>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</si>
  <si>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</si>
  <si>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</si>
  <si>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</si>
  <si>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</si>
  <si>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</si>
  <si>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</si>
  <si>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</si>
  <si>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</si>
  <si>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</si>
  <si>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</si>
  <si>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</si>
  <si>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</si>
  <si>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</si>
  <si>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</si>
  <si>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</si>
  <si>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</si>
  <si>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</si>
  <si>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</si>
  <si>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</si>
  <si>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</si>
  <si>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</si>
  <si>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</si>
  <si>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</si>
  <si>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</si>
  <si>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</si>
  <si>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</si>
  <si>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</si>
  <si>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</si>
  <si>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</si>
  <si>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</si>
  <si>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</si>
  <si>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</si>
  <si>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</si>
  <si>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</si>
  <si>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</si>
  <si>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</si>
  <si>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</si>
  <si>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</si>
  <si>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</si>
  <si>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</si>
  <si>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</si>
  <si>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</si>
  <si>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</si>
  <si>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</si>
  <si>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</si>
  <si>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</si>
  <si>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</si>
  <si>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</si>
  <si>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</si>
  <si>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</si>
  <si>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</si>
  <si>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</si>
  <si>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</si>
  <si>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</si>
  <si>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</si>
  <si>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</si>
  <si>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</si>
  <si>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</si>
  <si>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</si>
  <si>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</si>
  <si>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</si>
  <si>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</si>
  <si>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</si>
  <si>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</si>
  <si>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</si>
  <si>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</si>
  <si>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</si>
  <si>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</si>
  <si>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</si>
  <si>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</si>
  <si>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</si>
  <si>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</si>
  <si>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</si>
  <si>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</si>
  <si>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</si>
  <si>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</si>
  <si>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</si>
  <si>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</si>
  <si>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</si>
  <si>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</si>
  <si>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</si>
  <si>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</si>
  <si>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</si>
  <si>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</si>
  <si>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</si>
  <si>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</si>
  <si>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</si>
  <si>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</si>
  <si>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</si>
  <si>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</si>
  <si>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</si>
  <si>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</si>
  <si>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</si>
  <si>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</si>
  <si>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</si>
  <si>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</si>
  <si>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</si>
  <si>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</si>
  <si>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</si>
  <si>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</si>
  <si>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</si>
  <si>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</si>
  <si>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</si>
  <si>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</si>
  <si>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</si>
  <si>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</si>
  <si>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</si>
  <si>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</si>
  <si>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</si>
  <si>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</si>
  <si>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</si>
  <si>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</si>
  <si>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</si>
  <si>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</si>
  <si>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</si>
  <si>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</si>
  <si>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</si>
  <si>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</si>
  <si>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</si>
  <si>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</si>
  <si>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</si>
  <si>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</si>
  <si>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</si>
  <si>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</si>
  <si>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</si>
  <si>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</si>
  <si>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</si>
  <si>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</si>
  <si>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</si>
  <si>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</si>
  <si>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</si>
  <si>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</si>
  <si>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</si>
  <si>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</si>
  <si>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</si>
  <si>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</si>
  <si>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</si>
  <si>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</si>
  <si>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</si>
  <si>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</si>
  <si>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</si>
  <si>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</si>
  <si>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</si>
  <si>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</si>
  <si>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</si>
  <si>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</si>
  <si>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</si>
  <si>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</si>
  <si>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</si>
  <si>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</si>
  <si>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</si>
  <si>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</si>
  <si>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</si>
  <si>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</si>
  <si>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</si>
  <si>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</si>
  <si>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</si>
  <si>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</si>
  <si>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</si>
  <si>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</si>
  <si>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</si>
  <si>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</si>
  <si>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</si>
  <si>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</si>
  <si>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</si>
  <si>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</si>
  <si>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</si>
  <si>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</si>
  <si>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</si>
  <si>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</si>
  <si>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</si>
  <si>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</si>
  <si>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</si>
  <si>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</si>
  <si>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</si>
  <si>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</si>
  <si>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</si>
  <si>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</si>
  <si>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</si>
  <si>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</si>
  <si>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</si>
  <si>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</si>
  <si>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</si>
  <si>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</si>
  <si>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</si>
  <si>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</si>
  <si>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</si>
  <si>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</si>
  <si>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</si>
  <si>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</si>
  <si>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</si>
  <si>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</si>
  <si>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</si>
  <si>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</si>
  <si>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</si>
  <si>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</si>
  <si>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</si>
  <si>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</si>
  <si>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</si>
  <si>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</si>
  <si>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</si>
  <si>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</si>
  <si>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</si>
  <si>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</si>
  <si>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</si>
  <si>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</si>
  <si>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</si>
  <si>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</si>
  <si>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</si>
  <si>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</si>
  <si>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</si>
  <si>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</si>
  <si>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</si>
  <si>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</si>
  <si>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</si>
  <si>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</si>
  <si>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</si>
  <si>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</si>
  <si>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</si>
  <si>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</si>
  <si>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</si>
  <si>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</si>
  <si>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</si>
  <si>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</si>
  <si>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</si>
  <si>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</si>
  <si>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</si>
  <si>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</si>
  <si>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</si>
  <si>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</si>
  <si>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</si>
  <si>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</si>
  <si>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</si>
  <si>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</si>
  <si>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</si>
  <si>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</si>
  <si>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</si>
  <si>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</si>
  <si>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</si>
  <si>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</si>
  <si>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</si>
  <si>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</si>
  <si>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</si>
  <si>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</si>
  <si>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</si>
  <si>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</si>
  <si>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</si>
  <si>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</si>
  <si>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</si>
  <si>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</si>
  <si>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</si>
  <si>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</si>
  <si>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</si>
  <si>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</si>
  <si>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</si>
  <si>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</si>
  <si>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</si>
  <si>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</si>
  <si>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</si>
  <si>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</si>
  <si>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</si>
  <si>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</si>
  <si>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</si>
  <si>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</si>
  <si>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</si>
  <si>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</si>
  <si>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</si>
  <si>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</si>
  <si>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</si>
  <si>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</si>
  <si>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</si>
  <si>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</si>
  <si>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</si>
  <si>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</si>
  <si>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</si>
  <si>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</si>
  <si>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</si>
  <si>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</si>
  <si>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</si>
  <si>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</si>
  <si>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</si>
  <si>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</si>
  <si>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</si>
  <si>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</si>
  <si>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</si>
  <si>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</si>
  <si>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</si>
  <si>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</si>
  <si>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</si>
  <si>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</si>
  <si>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</si>
  <si>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</si>
  <si>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</si>
  <si>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</si>
  <si>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</si>
  <si>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</si>
  <si>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</si>
  <si>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</si>
  <si>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</si>
  <si>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</si>
  <si>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</si>
  <si>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</si>
  <si>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</si>
  <si>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</si>
  <si>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</si>
  <si>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</si>
  <si>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</si>
  <si>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</si>
  <si>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</si>
  <si>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</si>
  <si>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</si>
  <si>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</si>
  <si>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</si>
  <si>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</si>
  <si>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</si>
  <si>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</si>
  <si>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</si>
  <si>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</si>
  <si>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</si>
  <si>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</si>
  <si>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</si>
  <si>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</si>
  <si>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</si>
  <si>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</si>
  <si>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</si>
  <si>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</si>
  <si>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</si>
  <si>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</si>
  <si>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</si>
  <si>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</si>
  <si>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</si>
  <si>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</si>
  <si>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</si>
  <si>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</si>
  <si>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</si>
  <si>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</si>
  <si>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</si>
  <si>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</si>
  <si>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</si>
  <si>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</si>
  <si>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</si>
  <si>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</si>
  <si>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</si>
  <si>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</si>
  <si>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</si>
  <si>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</si>
  <si>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</si>
  <si>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</si>
  <si>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</si>
  <si>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</si>
  <si>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</si>
  <si>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</si>
  <si>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</si>
  <si>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</si>
  <si>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</si>
  <si>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</si>
  <si>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</si>
  <si>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</si>
  <si>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</si>
  <si>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</si>
  <si>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</si>
  <si>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</si>
  <si>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</si>
  <si>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</si>
  <si>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</si>
  <si>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</si>
  <si>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</si>
  <si>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</si>
  <si>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</si>
  <si>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</si>
  <si>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</si>
  <si>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</si>
  <si>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</si>
  <si>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</si>
  <si>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</si>
  <si>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</si>
  <si>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</si>
  <si>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</si>
  <si>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</si>
  <si>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</si>
  <si>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</si>
  <si>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</si>
  <si>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</si>
  <si>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</si>
  <si>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</si>
  <si>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</si>
  <si>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</si>
  <si>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</si>
  <si>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</si>
  <si>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</si>
  <si>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</si>
  <si>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</si>
  <si>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</si>
  <si>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</si>
  <si>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</si>
  <si>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</si>
  <si>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</si>
  <si>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</si>
  <si>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</si>
  <si>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</si>
  <si>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</si>
  <si>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</si>
  <si>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</si>
  <si>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</si>
  <si>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</si>
  <si>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</si>
  <si>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</si>
  <si>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</si>
  <si>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</si>
  <si>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</si>
  <si>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</si>
  <si>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</si>
  <si>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</si>
  <si>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</si>
  <si>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</si>
  <si>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</si>
  <si>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</si>
  <si>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</si>
  <si>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</si>
  <si>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</si>
  <si>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</si>
  <si>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</si>
  <si>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</si>
  <si>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</si>
  <si>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</si>
  <si>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</si>
  <si>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</si>
  <si>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</si>
  <si>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</si>
  <si>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</si>
  <si>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</si>
  <si>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</si>
  <si>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</si>
  <si>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</si>
  <si>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</si>
  <si>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</si>
  <si>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</si>
  <si>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</si>
  <si>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</si>
  <si>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</si>
  <si>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</si>
  <si>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</si>
  <si>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</si>
  <si>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</si>
  <si>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</si>
  <si>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</si>
  <si>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</si>
  <si>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</si>
  <si>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</si>
  <si>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</si>
  <si>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</si>
  <si>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</si>
  <si>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</si>
  <si>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</si>
  <si>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</si>
  <si>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</si>
  <si>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</si>
  <si>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</si>
  <si>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</si>
  <si>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</si>
  <si>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</si>
  <si>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</si>
  <si>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</si>
  <si>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</si>
  <si>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</si>
  <si>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</si>
  <si>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</si>
  <si>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</si>
  <si>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</si>
  <si>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</si>
  <si>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</si>
  <si>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</si>
  <si>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</si>
  <si>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</si>
  <si>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</si>
  <si>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</si>
  <si>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</si>
  <si>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</si>
  <si>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</si>
  <si>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</si>
  <si>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</si>
  <si>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</si>
  <si>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</si>
  <si>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</si>
  <si>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</si>
  <si>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</si>
  <si>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</si>
  <si>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</si>
  <si>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</si>
  <si>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</si>
  <si>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</si>
  <si>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</si>
  <si>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</si>
  <si>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</si>
  <si>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</si>
  <si>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</si>
  <si>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</si>
  <si>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</si>
  <si>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</si>
  <si>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</si>
  <si>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</si>
  <si>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</si>
  <si>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</si>
  <si>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</si>
  <si>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</si>
  <si>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</si>
  <si>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</si>
  <si>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</si>
  <si>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</si>
  <si>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</si>
  <si>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</si>
  <si>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</si>
  <si>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</si>
  <si>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</si>
  <si>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</si>
  <si>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</si>
  <si>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</si>
  <si>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</si>
  <si>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</si>
  <si>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</si>
  <si>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</si>
  <si>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</si>
  <si>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</si>
  <si>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</si>
  <si>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</si>
  <si>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</si>
  <si>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</si>
  <si>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</si>
  <si>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</si>
  <si>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</si>
  <si>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</si>
  <si>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</si>
  <si>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</si>
  <si>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</si>
  <si>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</si>
  <si>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</si>
  <si>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</si>
  <si>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</si>
  <si>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</si>
  <si>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</si>
  <si>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</si>
  <si>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</si>
  <si>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</si>
  <si>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</si>
  <si>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</si>
  <si>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</si>
  <si>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</si>
  <si>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</si>
  <si>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</si>
  <si>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</si>
  <si>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</si>
  <si>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</si>
  <si>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</si>
  <si>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</si>
  <si>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</si>
  <si>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</si>
  <si>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</si>
  <si>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</si>
  <si>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</si>
  <si>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</si>
  <si>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</si>
  <si>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</si>
  <si>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</si>
  <si>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</si>
  <si>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</si>
  <si>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</si>
  <si>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</si>
  <si>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</si>
  <si>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</si>
  <si>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</si>
  <si>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</si>
  <si>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</si>
  <si>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</si>
  <si>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</si>
  <si>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</si>
  <si>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</si>
  <si>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</si>
  <si>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</si>
  <si>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</si>
  <si>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</si>
  <si>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</si>
  <si>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</si>
  <si>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</si>
  <si>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</si>
  <si>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</si>
  <si>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</si>
  <si>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</si>
  <si>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</si>
  <si>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</si>
  <si>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</si>
  <si>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</si>
  <si>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</si>
  <si>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</si>
  <si>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</si>
  <si>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</si>
  <si>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</si>
  <si>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</si>
  <si>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</si>
  <si>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</si>
  <si>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</si>
  <si>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</si>
  <si>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</si>
  <si>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</si>
  <si>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</si>
  <si>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</si>
  <si>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</si>
  <si>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</si>
  <si>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</si>
  <si>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</si>
  <si>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</si>
  <si>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</si>
  <si>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</si>
  <si>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</si>
  <si>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</si>
  <si>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</si>
  <si>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</si>
  <si>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</si>
  <si>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</si>
  <si>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</si>
  <si>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</si>
  <si>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</si>
  <si>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</si>
  <si>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</si>
  <si>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</si>
  <si>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</si>
  <si>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</si>
  <si>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</si>
  <si>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</si>
  <si>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</si>
  <si>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</si>
  <si>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</si>
  <si>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</si>
  <si>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</si>
  <si>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</si>
  <si>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</si>
  <si>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</si>
  <si>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</si>
  <si>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</si>
  <si>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</si>
  <si>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</si>
  <si>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</si>
  <si>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</si>
  <si>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</si>
  <si>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</si>
  <si>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</si>
  <si>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</si>
  <si>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</si>
  <si>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</si>
  <si>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</si>
  <si>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</si>
  <si>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</si>
  <si>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</si>
  <si>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</si>
  <si>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</si>
  <si>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</si>
  <si>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</si>
  <si>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</si>
  <si>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</si>
  <si>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</si>
  <si>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</si>
  <si>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</si>
  <si>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</si>
  <si>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</si>
  <si>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</si>
  <si>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</si>
  <si>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</si>
  <si>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</si>
  <si>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</si>
  <si>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</si>
  <si>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</si>
  <si>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</si>
  <si>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</si>
  <si>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</si>
  <si>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</si>
  <si>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</si>
  <si>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</si>
  <si>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</si>
  <si>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</si>
  <si>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</si>
  <si>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</si>
  <si>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</si>
  <si>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</si>
  <si>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</si>
  <si>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</si>
  <si>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</si>
  <si>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</si>
  <si>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</si>
  <si>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</si>
  <si>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</si>
  <si>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</si>
  <si>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</si>
  <si>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</si>
  <si>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</si>
  <si>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</si>
  <si>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</si>
  <si>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</si>
  <si>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</si>
  <si>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</si>
  <si>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</si>
  <si>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</si>
  <si>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</si>
  <si>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</si>
  <si>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</si>
  <si>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</si>
  <si>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</si>
  <si>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</si>
  <si>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</si>
  <si>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</si>
  <si>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</si>
  <si>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</si>
  <si>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</si>
  <si>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</si>
  <si>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</si>
  <si>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</si>
  <si>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</si>
  <si>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</si>
  <si>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</si>
  <si>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</si>
  <si>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</si>
  <si>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</si>
  <si>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</si>
  <si>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</si>
  <si>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</si>
  <si>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</si>
  <si>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</si>
  <si>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</si>
  <si>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</si>
  <si>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</si>
  <si>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</si>
  <si>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</si>
  <si>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</si>
  <si>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</si>
  <si>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</si>
  <si>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</si>
  <si>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</si>
  <si>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</si>
  <si>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</si>
  <si>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</si>
  <si>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</si>
  <si>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</si>
  <si>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</si>
  <si>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</si>
  <si>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</si>
  <si>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</si>
  <si>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</si>
  <si>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</si>
  <si>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</si>
  <si>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</si>
  <si>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</si>
  <si>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</si>
  <si>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</si>
  <si>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</si>
  <si>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</si>
  <si>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</si>
  <si>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</si>
  <si>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</si>
  <si>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</si>
  <si>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</si>
  <si>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</si>
  <si>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</si>
  <si>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</si>
  <si>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</si>
  <si>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</si>
  <si>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</si>
  <si>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</si>
  <si>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</si>
  <si>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</si>
  <si>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</si>
  <si>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</si>
  <si>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</si>
  <si>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</si>
  <si>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</si>
  <si>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</si>
  <si>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</si>
  <si>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</si>
  <si>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</si>
  <si>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</si>
  <si>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</si>
  <si>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</si>
  <si>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</si>
  <si>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</si>
  <si>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</si>
  <si>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</si>
  <si>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</si>
  <si>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</si>
  <si>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</si>
  <si>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</si>
  <si>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</si>
  <si>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</si>
  <si>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</si>
  <si>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</si>
  <si>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</si>
  <si>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</si>
  <si>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</si>
  <si>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</si>
  <si>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</si>
  <si>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</si>
  <si>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</si>
  <si>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</si>
  <si>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</si>
  <si>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</si>
  <si>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</si>
  <si>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</si>
  <si>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</si>
  <si>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</si>
  <si>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</si>
  <si>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</si>
  <si>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</si>
  <si>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</si>
  <si>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</si>
  <si>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</si>
  <si>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</si>
  <si>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</si>
  <si>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</si>
  <si>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</si>
  <si>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</si>
  <si>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</si>
  <si>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</si>
  <si>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</si>
  <si>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</si>
  <si>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</si>
  <si>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</si>
  <si>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</si>
  <si>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</si>
  <si>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</si>
  <si>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</si>
  <si>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</si>
  <si>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</si>
  <si>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</si>
  <si>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</si>
  <si>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</si>
  <si>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</si>
  <si>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</si>
  <si>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</si>
  <si>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</si>
  <si>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</si>
  <si>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</si>
  <si>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</si>
  <si>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</si>
  <si>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</si>
  <si>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</si>
  <si>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</si>
  <si>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</si>
  <si>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</si>
  <si>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</si>
  <si>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</si>
  <si>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</si>
  <si>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</si>
  <si>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</si>
  <si>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</si>
  <si>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</si>
  <si>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</si>
  <si>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</si>
  <si>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</si>
  <si>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</si>
  <si>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</si>
  <si>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</si>
  <si>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</si>
  <si>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</si>
  <si>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</si>
  <si>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</si>
  <si>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</si>
  <si>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</si>
  <si>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</si>
  <si>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</si>
  <si>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</si>
  <si>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</si>
  <si>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</si>
  <si>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</si>
  <si>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</si>
  <si>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</si>
  <si>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</si>
  <si>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</si>
  <si>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</si>
  <si>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</si>
  <si>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</si>
  <si>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</si>
  <si>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</si>
  <si>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</si>
  <si>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</si>
  <si>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</si>
  <si>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</si>
  <si>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</si>
  <si>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</si>
  <si>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</si>
  <si>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</si>
  <si>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</si>
  <si>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</si>
  <si>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</si>
  <si>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</si>
  <si>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</si>
  <si>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</si>
  <si>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</si>
  <si>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</si>
  <si>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</si>
  <si>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</si>
  <si>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</si>
  <si>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</si>
  <si>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</si>
  <si>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</si>
  <si>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</si>
  <si>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</si>
  <si>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</si>
  <si>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</si>
  <si>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</si>
  <si>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</si>
  <si>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</si>
  <si>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</si>
  <si>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</si>
  <si>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</si>
  <si>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</si>
  <si>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</si>
  <si>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</si>
  <si>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</si>
  <si>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</si>
  <si>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</si>
  <si>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</si>
  <si>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</si>
  <si>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</si>
  <si>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</si>
  <si>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</si>
  <si>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</si>
  <si>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</si>
  <si>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</si>
  <si>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</si>
  <si>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</si>
  <si>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</si>
  <si>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</si>
  <si>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</si>
  <si>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</si>
  <si>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</si>
  <si>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</si>
  <si>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</si>
  <si>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</si>
  <si>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</si>
  <si>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</si>
  <si>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</si>
  <si>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</si>
  <si>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</si>
  <si>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</si>
  <si>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</si>
  <si>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</si>
  <si>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</si>
  <si>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</si>
  <si>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</si>
  <si>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</si>
  <si>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</si>
  <si>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</si>
  <si>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</si>
  <si>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</si>
  <si>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</si>
  <si>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</si>
  <si>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</si>
  <si>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</si>
  <si>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</si>
  <si>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</si>
  <si>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</si>
  <si>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</si>
  <si>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</si>
  <si>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</si>
  <si>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</si>
  <si>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</si>
  <si>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</si>
  <si>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</si>
  <si>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</si>
  <si>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</si>
  <si>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</si>
  <si>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</si>
  <si>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</si>
  <si>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</si>
  <si>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</si>
  <si>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</si>
  <si>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</si>
  <si>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</si>
  <si>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</si>
  <si>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</si>
  <si>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</si>
  <si>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</si>
  <si>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</si>
  <si>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</si>
  <si>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</si>
  <si>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</si>
  <si>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</si>
  <si>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</si>
  <si>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</si>
  <si>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</si>
  <si>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</si>
  <si>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</si>
  <si>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</si>
  <si>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</si>
  <si>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</si>
  <si>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</si>
  <si>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</si>
  <si>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</si>
  <si>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</si>
  <si>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</si>
  <si>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</si>
  <si>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</si>
  <si>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</si>
  <si>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</si>
  <si>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</si>
  <si>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</si>
  <si>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</si>
  <si>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</si>
  <si>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</si>
  <si>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</si>
  <si>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</si>
  <si>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</si>
  <si>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</si>
  <si>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</si>
  <si>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</si>
  <si>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</si>
  <si>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</si>
  <si>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</si>
  <si>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</si>
  <si>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</si>
  <si>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</si>
  <si>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</si>
  <si>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</si>
  <si>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</si>
  <si>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</si>
  <si>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</si>
  <si>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</si>
  <si>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</si>
  <si>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</si>
  <si>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</si>
  <si>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</si>
  <si>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</si>
  <si>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</si>
  <si>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</si>
  <si>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</si>
  <si>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</si>
  <si>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</si>
  <si>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</si>
  <si>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</si>
  <si>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</si>
  <si>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</si>
  <si>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</si>
  <si>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</si>
  <si>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</si>
  <si>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</si>
  <si>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</si>
  <si>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</si>
  <si>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</si>
  <si>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</si>
  <si>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</si>
  <si>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</si>
  <si>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</si>
  <si>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</si>
  <si>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</si>
  <si>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</si>
  <si>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</si>
  <si>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</si>
  <si>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</si>
  <si>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</si>
  <si>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</si>
  <si>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</si>
  <si>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</si>
  <si>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</si>
  <si>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</si>
  <si>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</si>
  <si>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</si>
  <si>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</si>
  <si>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</si>
  <si>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</si>
  <si>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</si>
  <si>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</si>
  <si>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</si>
  <si>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</si>
  <si>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</si>
  <si>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</si>
  <si>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</si>
  <si>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</si>
  <si>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</si>
  <si>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</si>
  <si>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</si>
  <si>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</si>
  <si>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</si>
  <si>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</si>
  <si>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</si>
  <si>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</si>
  <si>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</si>
  <si>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</si>
  <si>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</si>
  <si>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</si>
  <si>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</si>
  <si>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</si>
  <si>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</si>
  <si>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</si>
  <si>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</si>
  <si>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</si>
  <si>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</si>
  <si>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</si>
  <si>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</si>
  <si>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</si>
  <si>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</si>
  <si>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</si>
  <si>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</si>
  <si>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</si>
  <si>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</si>
  <si>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</si>
  <si>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</si>
  <si>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</si>
  <si>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</si>
  <si>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</si>
  <si>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</si>
  <si>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</si>
  <si>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</si>
  <si>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</si>
  <si>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</si>
  <si>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</si>
  <si>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</si>
  <si>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</si>
  <si>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</si>
  <si>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</si>
  <si>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</si>
  <si>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</si>
  <si>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</si>
  <si>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</si>
  <si>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</si>
  <si>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</si>
  <si>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</si>
  <si>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</si>
  <si>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</si>
  <si>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</si>
  <si>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</si>
  <si>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</si>
  <si>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</si>
  <si>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</si>
  <si>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</si>
  <si>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</si>
  <si>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</si>
  <si>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</si>
  <si>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</si>
  <si>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</si>
  <si>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</si>
  <si>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</si>
  <si>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</si>
  <si>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</si>
  <si>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</si>
  <si>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</si>
  <si>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</si>
  <si>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</si>
  <si>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</si>
  <si>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</si>
  <si>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</si>
  <si>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</si>
  <si>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</si>
  <si>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</si>
  <si>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</si>
  <si>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</si>
  <si>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</si>
  <si>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</si>
  <si>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</si>
  <si>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</si>
  <si>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</si>
  <si>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</si>
  <si>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</si>
  <si>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</si>
  <si>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</si>
  <si>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</si>
  <si>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</si>
  <si>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</si>
  <si>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</si>
  <si>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</si>
  <si>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</si>
  <si>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</si>
  <si>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</si>
  <si>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</si>
  <si>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</si>
  <si>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</si>
  <si>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</si>
  <si>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</si>
  <si>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</si>
  <si>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</si>
  <si>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</si>
  <si>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</si>
  <si>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</si>
  <si>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</si>
  <si>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</si>
  <si>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</si>
  <si>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</si>
  <si>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</si>
  <si>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</si>
  <si>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</si>
  <si>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</si>
  <si>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</si>
  <si>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</si>
  <si>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</si>
  <si>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</si>
  <si>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</si>
  <si>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</si>
  <si>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</si>
  <si>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</si>
  <si>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</si>
  <si>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</si>
  <si>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</si>
  <si>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</si>
  <si>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</si>
  <si>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</si>
  <si>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</si>
  <si>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</si>
  <si>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</si>
  <si>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</si>
  <si>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</si>
  <si>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</si>
  <si>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</si>
  <si>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</si>
  <si>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</si>
  <si>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</si>
  <si>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</si>
  <si>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</si>
  <si>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</si>
  <si>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</si>
  <si>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</si>
  <si>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</si>
  <si>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</si>
  <si>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</si>
  <si>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</si>
  <si>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</si>
  <si>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</si>
  <si>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</si>
  <si>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</si>
  <si>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</si>
  <si>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</si>
  <si>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</si>
  <si>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</si>
  <si>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</si>
  <si>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</si>
  <si>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</si>
  <si>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</si>
  <si>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</si>
  <si>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</si>
  <si>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</si>
  <si>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</si>
  <si>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</si>
  <si>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</si>
  <si>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</si>
  <si>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</si>
  <si>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</si>
  <si>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</si>
  <si>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</si>
  <si>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</si>
  <si>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</si>
  <si>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</si>
  <si>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</si>
  <si>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</si>
  <si>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</si>
  <si>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</si>
  <si>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</si>
  <si>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</si>
  <si>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</si>
  <si>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</si>
  <si>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</si>
  <si>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</si>
  <si>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</si>
  <si>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</si>
  <si>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</si>
  <si>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</si>
  <si>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</si>
  <si>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</si>
  <si>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</si>
  <si>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</si>
  <si>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</si>
  <si>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</si>
  <si>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</si>
  <si>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</si>
  <si>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</si>
  <si>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</si>
  <si>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</si>
  <si>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</si>
  <si>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</si>
  <si>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</si>
  <si>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</si>
  <si>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</si>
  <si>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</si>
  <si>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</si>
  <si>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</si>
  <si>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</si>
  <si>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</si>
  <si>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</si>
  <si>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</si>
  <si>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</si>
  <si>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</si>
  <si>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</si>
  <si>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</si>
  <si>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</si>
  <si>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</si>
  <si>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</si>
  <si>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</si>
  <si>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</si>
  <si>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</si>
  <si>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</si>
  <si>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</si>
  <si>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</si>
  <si>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</si>
  <si>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</si>
  <si>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</si>
  <si>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</si>
  <si>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</si>
  <si>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</si>
  <si>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</si>
  <si>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</si>
  <si>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</si>
  <si>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</si>
  <si>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</si>
  <si>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</si>
  <si>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</si>
  <si>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</si>
  <si>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</si>
  <si>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</si>
  <si>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</si>
  <si>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</si>
  <si>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</si>
  <si>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</si>
  <si>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</si>
  <si>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</si>
  <si>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</si>
  <si>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</si>
  <si>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</si>
  <si>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</si>
  <si>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</si>
  <si>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</si>
  <si>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</si>
  <si>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</si>
  <si>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</si>
  <si>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</si>
  <si>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</si>
  <si>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</si>
  <si>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</si>
  <si>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</si>
  <si>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</si>
  <si>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</si>
  <si>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</si>
  <si>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</si>
  <si>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</si>
  <si>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</si>
  <si>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</si>
  <si>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</si>
  <si>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</si>
  <si>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</si>
  <si>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</si>
  <si>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</si>
  <si>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</si>
  <si>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</si>
  <si>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</si>
  <si>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</si>
  <si>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</si>
  <si>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</si>
  <si>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</si>
  <si>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</si>
  <si>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</si>
  <si>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</si>
  <si>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</si>
  <si>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</si>
  <si>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</si>
  <si>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</si>
  <si>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</si>
  <si>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</si>
  <si>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</si>
  <si>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</si>
  <si>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</si>
  <si>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</si>
  <si>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</si>
  <si>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</si>
  <si>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</si>
  <si>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</si>
  <si>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</si>
  <si>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</si>
  <si>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</si>
  <si>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</si>
  <si>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</si>
  <si>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</si>
  <si>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</si>
  <si>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</si>
  <si>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</si>
  <si>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</si>
  <si>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</si>
  <si>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</si>
  <si>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</si>
  <si>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</si>
  <si>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</si>
  <si>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</si>
  <si>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</si>
  <si>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</si>
  <si>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</si>
  <si>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</si>
  <si>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</si>
  <si>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</si>
  <si>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</si>
  <si>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</si>
  <si>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</si>
  <si>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</si>
  <si>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</si>
  <si>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</si>
  <si>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</si>
  <si>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</si>
  <si>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</si>
  <si>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</si>
  <si>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</si>
  <si>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</si>
  <si>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</si>
  <si>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</si>
  <si>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</si>
  <si>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</si>
  <si>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</si>
  <si>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</si>
  <si>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</si>
  <si>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</si>
  <si>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</si>
  <si>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</si>
  <si>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</si>
  <si>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</si>
  <si>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</si>
  <si>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</si>
  <si>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</si>
  <si>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</si>
  <si>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</si>
  <si>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</si>
  <si>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</si>
  <si>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</si>
  <si>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</si>
  <si>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</si>
  <si>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</si>
  <si>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</si>
  <si>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</si>
  <si>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</si>
  <si>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</si>
  <si>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</si>
  <si>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</si>
  <si>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</si>
  <si>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</si>
  <si>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</si>
  <si>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</si>
  <si>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</si>
  <si>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</si>
  <si>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</si>
  <si>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</si>
  <si>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</si>
  <si>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</si>
  <si>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</si>
  <si>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</si>
  <si>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</si>
  <si>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</si>
  <si>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</si>
  <si>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</si>
  <si>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</si>
  <si>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</si>
  <si>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</si>
  <si>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</si>
  <si>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</si>
  <si>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</si>
  <si>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</si>
  <si>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</si>
  <si>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</si>
  <si>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</si>
  <si>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</si>
  <si>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</si>
  <si>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</si>
  <si>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</si>
  <si>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</si>
  <si>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</si>
  <si>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</si>
  <si>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</si>
  <si>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</si>
  <si>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</si>
  <si>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</si>
  <si>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</si>
  <si>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</si>
  <si>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</si>
  <si>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</si>
  <si>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</si>
  <si>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</si>
  <si>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</si>
  <si>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</si>
  <si>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</si>
  <si>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</si>
  <si>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</si>
  <si>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</si>
  <si>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</si>
  <si>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</si>
  <si>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</si>
  <si>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</si>
  <si>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</si>
  <si>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</si>
  <si>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</si>
  <si>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</si>
  <si>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</si>
  <si>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</si>
  <si>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</si>
  <si>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</si>
  <si>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</si>
  <si>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</si>
  <si>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</si>
  <si>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</si>
  <si>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</si>
  <si>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</si>
  <si>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</si>
  <si>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</si>
  <si>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</si>
  <si>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</si>
  <si>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</si>
  <si>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</si>
  <si>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</si>
  <si>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</si>
  <si>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</si>
  <si>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</si>
  <si>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</si>
  <si>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</si>
  <si>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</si>
  <si>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</si>
  <si>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</si>
  <si>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</si>
  <si>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</si>
  <si>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</si>
  <si>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</si>
  <si>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</si>
  <si>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</si>
  <si>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</si>
  <si>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</si>
  <si>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</si>
  <si>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</si>
  <si>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</si>
  <si>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</si>
  <si>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</si>
  <si>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</si>
  <si>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</si>
  <si>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</si>
  <si>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</si>
  <si>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</si>
  <si>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</si>
  <si>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</si>
  <si>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</si>
  <si>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</si>
  <si>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</si>
  <si>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</si>
  <si>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</si>
  <si>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</si>
  <si>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</si>
  <si>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</si>
  <si>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</si>
  <si>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</si>
  <si>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</si>
  <si>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</si>
  <si>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</si>
  <si>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</si>
  <si>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</si>
  <si>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</si>
  <si>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</si>
  <si>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</si>
  <si>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</si>
  <si>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</si>
  <si>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</si>
  <si>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</si>
  <si>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</si>
  <si>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</si>
  <si>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</si>
  <si>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</si>
  <si>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</si>
  <si>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</si>
  <si>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</si>
  <si>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</si>
  <si>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</si>
  <si>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</si>
  <si>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</si>
  <si>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</si>
  <si>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</si>
  <si>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</si>
  <si>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</si>
  <si>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</si>
  <si>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</si>
  <si>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</si>
  <si>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</si>
  <si>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</si>
  <si>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</si>
  <si>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</si>
  <si>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</si>
  <si>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</si>
  <si>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</si>
  <si>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</si>
  <si>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</si>
  <si>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</si>
  <si>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</si>
  <si>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</si>
  <si>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</si>
  <si>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</si>
  <si>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</si>
  <si>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</si>
  <si>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</si>
  <si>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</si>
  <si>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</si>
  <si>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</si>
  <si>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</si>
  <si>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</si>
  <si>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</si>
  <si>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</si>
  <si>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</si>
  <si>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</si>
  <si>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</si>
  <si>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</si>
  <si>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</si>
  <si>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</si>
  <si>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</si>
  <si>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</si>
  <si>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</si>
  <si>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</si>
  <si>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</si>
  <si>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</si>
  <si>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</si>
  <si>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</si>
  <si>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</si>
  <si>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</si>
  <si>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</si>
  <si>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</si>
  <si>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</si>
  <si>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</si>
  <si>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</si>
  <si>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</si>
  <si>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</si>
  <si>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</si>
  <si>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</si>
  <si>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</si>
  <si>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</si>
  <si>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</si>
  <si>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</si>
  <si>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</si>
  <si>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</si>
  <si>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</si>
  <si>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</si>
  <si>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</si>
  <si>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</si>
  <si>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</si>
  <si>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</si>
  <si>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</si>
  <si>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</si>
  <si>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</si>
  <si>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</si>
  <si>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</si>
  <si>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</si>
  <si>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</si>
  <si>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</si>
  <si>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</si>
  <si>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</si>
  <si>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</si>
  <si>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</si>
  <si>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</si>
  <si>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</si>
  <si>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</si>
  <si>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</si>
  <si>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</si>
  <si>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</si>
  <si>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</si>
  <si>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</si>
  <si>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</si>
  <si>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</si>
  <si>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</si>
  <si>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</si>
  <si>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</si>
  <si>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</si>
  <si>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</si>
  <si>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</si>
  <si>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</si>
  <si>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</si>
  <si>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</si>
  <si>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</si>
  <si>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</si>
  <si>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</si>
  <si>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</si>
  <si>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</si>
  <si>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</si>
  <si>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</si>
  <si>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</si>
  <si>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</si>
  <si>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</si>
  <si>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</si>
  <si>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</si>
  <si>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</si>
  <si>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</si>
  <si>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</si>
  <si>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</si>
  <si>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</si>
  <si>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</si>
  <si>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</si>
  <si>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</si>
  <si>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</si>
  <si>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</si>
  <si>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</si>
  <si>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</si>
  <si>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</si>
  <si>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</si>
  <si>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</si>
  <si>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</si>
  <si>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</si>
  <si>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</si>
  <si>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</si>
  <si>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</si>
  <si>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</si>
  <si>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</si>
  <si>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</si>
  <si>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</si>
  <si>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</si>
  <si>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</si>
  <si>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</si>
  <si>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</si>
  <si>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</si>
  <si>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</si>
  <si>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</si>
  <si>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</si>
  <si>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</si>
  <si>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</si>
  <si>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</si>
  <si>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</si>
  <si>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</si>
  <si>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</si>
  <si>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</si>
  <si>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</si>
  <si>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</si>
  <si>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</si>
  <si>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</si>
  <si>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</si>
  <si>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</si>
  <si>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</si>
  <si>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</si>
  <si>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</si>
  <si>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</si>
  <si>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</si>
  <si>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</si>
  <si>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</si>
  <si>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</si>
  <si>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</si>
  <si>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</si>
  <si>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</si>
  <si>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</si>
  <si>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</si>
  <si>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</si>
  <si>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</si>
  <si>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</si>
  <si>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</si>
  <si>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</si>
  <si>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</si>
  <si>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</si>
  <si>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</si>
  <si>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</si>
  <si>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</si>
  <si>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</si>
  <si>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</si>
  <si>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</si>
  <si>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</si>
  <si>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</si>
  <si>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</si>
  <si>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</si>
  <si>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</si>
  <si>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</si>
  <si>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</si>
  <si>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</si>
  <si>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</si>
  <si>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</si>
  <si>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</si>
  <si>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</si>
  <si>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</si>
  <si>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</si>
  <si>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</si>
  <si>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</si>
  <si>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</si>
  <si>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</si>
  <si>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</si>
  <si>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</si>
  <si>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</si>
  <si>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</si>
  <si>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</si>
  <si>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</si>
  <si>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</si>
  <si>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</si>
  <si>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</si>
  <si>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</si>
  <si>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</si>
  <si>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</si>
  <si>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</si>
  <si>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</si>
  <si>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</si>
  <si>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</si>
  <si>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</si>
  <si>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</si>
  <si>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</si>
  <si>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</si>
  <si>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</si>
  <si>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</si>
  <si>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</si>
  <si>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</si>
  <si>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</si>
  <si>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</si>
  <si>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</si>
  <si>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</si>
  <si>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</si>
  <si>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</si>
  <si>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</si>
  <si>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</si>
  <si>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</si>
  <si>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</si>
  <si>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</si>
  <si>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</si>
  <si>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</si>
  <si>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</si>
  <si>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</si>
  <si>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</si>
  <si>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</si>
  <si>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</si>
  <si>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</si>
  <si>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</si>
  <si>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</si>
  <si>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</si>
  <si>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</si>
  <si>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</si>
  <si>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</si>
  <si>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</si>
  <si>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</si>
  <si>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</si>
  <si>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</si>
  <si>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</si>
  <si>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</si>
  <si>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</si>
  <si>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</si>
  <si>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</si>
  <si>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</si>
  <si>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</si>
  <si>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</si>
  <si>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</si>
  <si>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</si>
  <si>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</si>
  <si>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</si>
  <si>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</si>
  <si>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</si>
  <si>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</si>
  <si>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</si>
  <si>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</si>
  <si>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</si>
  <si>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</si>
  <si>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</si>
  <si>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</si>
  <si>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</si>
  <si>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</si>
  <si>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</si>
  <si>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</si>
  <si>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</si>
  <si>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</si>
  <si>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</si>
  <si>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</si>
  <si>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</si>
  <si>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</si>
  <si>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</si>
  <si>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</si>
  <si>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</si>
  <si>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</si>
  <si>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</si>
  <si>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</si>
  <si>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</si>
  <si>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</si>
  <si>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</si>
  <si>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</si>
  <si>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</si>
  <si>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</si>
  <si>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</si>
  <si>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</si>
  <si>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</si>
  <si>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</si>
  <si>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</si>
  <si>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</si>
  <si>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</si>
  <si>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</si>
  <si>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</si>
  <si>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</si>
  <si>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</si>
  <si>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</si>
  <si>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</si>
  <si>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</si>
  <si>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</si>
  <si>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</si>
  <si>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</si>
  <si>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</si>
  <si>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</si>
  <si>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</si>
  <si>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</si>
  <si>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</si>
  <si>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</si>
  <si>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</si>
  <si>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</si>
  <si>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</si>
  <si>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</si>
  <si>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</si>
  <si>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</si>
  <si>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</si>
  <si>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</si>
  <si>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</si>
  <si>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</si>
  <si>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</si>
  <si>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</si>
  <si>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</si>
  <si>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</si>
  <si>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</si>
  <si>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</si>
  <si>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</si>
  <si>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</si>
  <si>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</si>
  <si>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</si>
  <si>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</si>
  <si>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</si>
  <si>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</si>
  <si>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</si>
  <si>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</si>
  <si>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</si>
  <si>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</si>
  <si>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</si>
  <si>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</si>
  <si>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</si>
  <si>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</si>
  <si>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</si>
  <si>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</si>
  <si>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</si>
  <si>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</si>
  <si>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</si>
  <si>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</si>
  <si>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</si>
  <si>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</si>
  <si>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</si>
  <si>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</si>
  <si>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</si>
  <si>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</si>
  <si>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</si>
  <si>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</si>
  <si>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</si>
  <si>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</si>
  <si>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</si>
  <si>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</si>
  <si>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</si>
  <si>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</si>
  <si>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</si>
  <si>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</si>
  <si>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</si>
  <si>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</si>
  <si>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</si>
  <si>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</si>
  <si>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</si>
  <si>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</si>
  <si>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</si>
  <si>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</si>
  <si>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</si>
  <si>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</si>
  <si>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</si>
  <si>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</si>
  <si>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</si>
  <si>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</si>
  <si>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</si>
  <si>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</si>
  <si>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</si>
  <si>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</si>
  <si>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</si>
  <si>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</si>
  <si>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</si>
  <si>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</si>
  <si>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</si>
  <si>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</si>
  <si>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</si>
  <si>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</si>
  <si>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</si>
  <si>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</si>
  <si>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</si>
  <si>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</si>
  <si>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</si>
  <si>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</si>
  <si>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</si>
  <si>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</si>
  <si>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</si>
  <si>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</si>
  <si>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</si>
  <si>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</si>
  <si>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</si>
  <si>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</si>
  <si>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</si>
  <si>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</si>
  <si>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</si>
  <si>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</si>
  <si>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</si>
  <si>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</si>
  <si>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</si>
  <si>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</si>
  <si>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</si>
  <si>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</si>
  <si>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</si>
  <si>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</si>
  <si>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</si>
  <si>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</si>
  <si>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</si>
  <si>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</si>
  <si>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</si>
  <si>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</si>
  <si>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</si>
  <si>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</si>
  <si>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</si>
  <si>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</si>
  <si>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</si>
  <si>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</si>
  <si>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</si>
  <si>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</si>
  <si>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</si>
  <si>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</si>
  <si>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</si>
  <si>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</si>
  <si>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</si>
  <si>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</si>
  <si>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</si>
  <si>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</si>
  <si>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</si>
  <si>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</si>
  <si>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</si>
  <si>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</si>
  <si>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</si>
  <si>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</si>
  <si>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</si>
  <si>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</si>
  <si>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</si>
  <si>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</si>
  <si>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</si>
  <si>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</si>
  <si>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</si>
  <si>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</si>
  <si>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</si>
  <si>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</si>
  <si>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</si>
  <si>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</si>
  <si>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</si>
  <si>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</si>
  <si>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</si>
  <si>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</si>
  <si>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</si>
  <si>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</si>
  <si>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</si>
  <si>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</si>
  <si>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</si>
  <si>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</si>
  <si>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</si>
  <si>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</si>
  <si>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</si>
  <si>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</si>
  <si>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</si>
  <si>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</si>
  <si>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</si>
  <si>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</si>
  <si>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</si>
  <si>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</si>
  <si>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</si>
  <si>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</si>
  <si>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</si>
  <si>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</si>
  <si>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</si>
  <si>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</si>
  <si>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</si>
  <si>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</si>
  <si>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</si>
  <si>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</si>
  <si>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</si>
  <si>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</si>
  <si>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</si>
  <si>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</si>
  <si>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</si>
  <si>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</si>
  <si>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</si>
  <si>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</si>
  <si>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</si>
  <si>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</si>
  <si>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</si>
  <si>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</si>
  <si>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</si>
  <si>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</si>
  <si>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</si>
  <si>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</si>
  <si>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</si>
  <si>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</si>
  <si>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</si>
  <si>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</si>
  <si>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</si>
  <si>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</si>
  <si>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</si>
  <si>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</si>
  <si>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</si>
  <si>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</si>
  <si>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</si>
  <si>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</si>
  <si>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</si>
  <si>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</si>
  <si>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</si>
  <si>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</si>
  <si>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</si>
  <si>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</si>
  <si>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</si>
  <si>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</si>
  <si>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</si>
  <si>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</si>
  <si>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</si>
  <si>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</si>
  <si>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</si>
  <si>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</si>
  <si>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</si>
  <si>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</si>
  <si>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</si>
  <si>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</si>
  <si>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</si>
  <si>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</si>
  <si>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</si>
  <si>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</si>
  <si>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</si>
  <si>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</si>
  <si>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</si>
  <si>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</si>
  <si>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</si>
  <si>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</si>
  <si>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</si>
  <si>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</si>
  <si>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</si>
  <si>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</si>
  <si>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</si>
  <si>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</si>
  <si>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</si>
  <si>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</si>
  <si>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</si>
  <si>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</si>
  <si>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</si>
  <si>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</si>
  <si>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</si>
  <si>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</si>
  <si>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</si>
  <si>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</si>
  <si>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</si>
  <si>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</si>
  <si>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</si>
  <si>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</si>
  <si>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</si>
  <si>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</si>
  <si>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</si>
  <si>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</si>
  <si>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</si>
  <si>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</si>
  <si>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</si>
  <si>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</si>
  <si>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</si>
  <si>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</si>
  <si>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</si>
  <si>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</si>
  <si>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</si>
  <si>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</si>
  <si>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</si>
  <si>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</si>
  <si>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</si>
  <si>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</si>
  <si>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</si>
  <si>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</si>
  <si>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</si>
  <si>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</si>
  <si>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</si>
  <si>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</si>
  <si>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</si>
  <si>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</si>
  <si>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</si>
  <si>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</si>
  <si>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</si>
  <si>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</si>
  <si>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</si>
  <si>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</si>
  <si>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</si>
  <si>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</si>
  <si>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</si>
  <si>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</si>
  <si>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</si>
  <si>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</si>
  <si>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</si>
  <si>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</si>
  <si>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</si>
  <si>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</si>
  <si>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</si>
  <si>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</si>
  <si>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</si>
  <si>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</si>
  <si>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</si>
  <si>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</si>
  <si>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</si>
  <si>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</si>
  <si>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</si>
  <si>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</si>
  <si>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</si>
  <si>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</si>
  <si>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</si>
  <si>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</si>
  <si>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</si>
  <si>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</si>
  <si>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</si>
  <si>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</si>
  <si>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</si>
  <si>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</si>
  <si>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</si>
  <si>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</si>
  <si>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</si>
  <si>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</si>
  <si>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</si>
  <si>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</si>
  <si>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</si>
  <si>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</si>
  <si>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</si>
  <si>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</si>
  <si>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</si>
  <si>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</si>
  <si>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</si>
  <si>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</si>
  <si>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</si>
  <si>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</si>
  <si>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</si>
  <si>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</si>
  <si>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</si>
  <si>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</si>
  <si>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</si>
  <si>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</si>
  <si>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</si>
  <si>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</si>
  <si>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</si>
  <si>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</si>
  <si>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</si>
  <si>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</si>
  <si>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</si>
  <si>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</si>
  <si>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</si>
  <si>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</si>
  <si>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</si>
  <si>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</si>
  <si>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</si>
  <si>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</si>
  <si>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</si>
  <si>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</si>
  <si>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</si>
  <si>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</si>
  <si>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</si>
  <si>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</si>
  <si>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</si>
  <si>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</si>
  <si>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</si>
  <si>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</si>
  <si>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</si>
  <si>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</si>
  <si>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</si>
  <si>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</si>
  <si>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</si>
  <si>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</si>
  <si>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</si>
  <si>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</si>
  <si>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</si>
  <si>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</si>
  <si>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</si>
  <si>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</si>
  <si>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</si>
  <si>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</si>
  <si>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</si>
  <si>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</si>
  <si>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</si>
  <si>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</si>
  <si>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</si>
  <si>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</si>
  <si>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</si>
  <si>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</si>
  <si>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</si>
  <si>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</si>
  <si>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</si>
  <si>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</si>
  <si>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</si>
  <si>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</si>
  <si>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</si>
  <si>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</si>
  <si>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</si>
  <si>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</si>
  <si>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</si>
  <si>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</si>
  <si>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</si>
  <si>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</si>
  <si>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</si>
  <si>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</si>
  <si>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</si>
  <si>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</si>
  <si>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</si>
  <si>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</si>
  <si>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</si>
  <si>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</si>
  <si>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</si>
  <si>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</si>
  <si>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</si>
  <si>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</si>
  <si>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</si>
  <si>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</si>
  <si>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</si>
  <si>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</si>
  <si>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</si>
  <si>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</si>
  <si>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</si>
  <si>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</si>
  <si>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</si>
  <si>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</si>
  <si>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</si>
  <si>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</si>
  <si>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</si>
  <si>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</si>
  <si>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</si>
  <si>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</si>
  <si>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</si>
  <si>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</si>
  <si>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</si>
  <si>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</si>
  <si>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</si>
  <si>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</si>
  <si>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</si>
  <si>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</si>
  <si>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</si>
  <si>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</si>
  <si>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</si>
  <si>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</si>
  <si>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</si>
  <si>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</si>
  <si>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</si>
  <si>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</si>
  <si>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</si>
  <si>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</si>
  <si>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</si>
  <si>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</si>
  <si>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</si>
  <si>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</si>
  <si>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</si>
  <si>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</si>
  <si>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</si>
  <si>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</si>
  <si>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</si>
  <si>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</si>
  <si>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</si>
  <si>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</si>
  <si>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</si>
  <si>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</si>
  <si>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</si>
  <si>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</si>
  <si>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</si>
  <si>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</si>
  <si>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</si>
  <si>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</si>
  <si>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</si>
  <si>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</si>
  <si>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</si>
  <si>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</si>
  <si>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</si>
  <si>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</si>
  <si>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</si>
  <si>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</si>
  <si>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</si>
  <si>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</si>
  <si>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</si>
  <si>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</si>
  <si>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</si>
  <si>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</si>
  <si>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</si>
  <si>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</si>
  <si>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</si>
  <si>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</si>
  <si>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</si>
  <si>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</si>
  <si>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</si>
  <si>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</si>
  <si>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</si>
  <si>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</si>
  <si>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</si>
  <si>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</si>
  <si>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</si>
  <si>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</si>
  <si>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</si>
  <si>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</si>
  <si>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</si>
  <si>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</si>
  <si>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</si>
  <si>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</si>
  <si>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</si>
  <si>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</si>
  <si>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</si>
  <si>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</si>
  <si>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</si>
  <si>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</si>
  <si>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</si>
  <si>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</si>
  <si>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</si>
  <si>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</si>
  <si>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</si>
  <si>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</si>
  <si>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</si>
  <si>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</si>
  <si>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</si>
  <si>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</si>
  <si>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</si>
  <si>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</si>
  <si>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</si>
  <si>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</si>
  <si>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</si>
  <si>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</si>
  <si>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</si>
  <si>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</si>
  <si>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</si>
  <si>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</si>
  <si>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</si>
  <si>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</si>
  <si>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</si>
  <si>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</si>
  <si>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</si>
  <si>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</si>
  <si>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</si>
  <si>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</si>
  <si>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</si>
  <si>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</si>
  <si>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</si>
  <si>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</si>
  <si>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</si>
  <si>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</si>
  <si>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</si>
  <si>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</si>
  <si>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</si>
  <si>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</si>
  <si>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</si>
  <si>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</si>
  <si>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</si>
  <si>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</si>
  <si>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</si>
  <si>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</si>
  <si>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</si>
  <si>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</si>
  <si>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</si>
  <si>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</si>
  <si>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</si>
  <si>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</si>
  <si>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</si>
  <si>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</si>
  <si>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</si>
  <si>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</si>
  <si>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</si>
  <si>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</si>
  <si>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</si>
  <si>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</si>
  <si>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</si>
  <si>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</si>
  <si>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</si>
  <si>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</si>
  <si>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</si>
  <si>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</si>
  <si>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</si>
  <si>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</si>
  <si>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</si>
  <si>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</si>
  <si>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</si>
  <si>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</si>
  <si>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</si>
  <si>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</si>
  <si>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</si>
  <si>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</si>
  <si>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</si>
  <si>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</si>
  <si>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</si>
  <si>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</si>
  <si>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</si>
  <si>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</si>
  <si>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</si>
  <si>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</si>
  <si>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</si>
  <si>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</si>
  <si>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</si>
  <si>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</si>
  <si>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</si>
  <si>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</si>
  <si>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</si>
  <si>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</si>
  <si>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</si>
  <si>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</si>
  <si>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</si>
  <si>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</si>
  <si>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</si>
  <si>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</si>
  <si>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</si>
  <si>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</si>
  <si>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</si>
  <si>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</si>
  <si>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</si>
  <si>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</si>
  <si>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</si>
  <si>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</si>
  <si>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</si>
  <si>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</si>
  <si>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</si>
  <si>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</si>
  <si>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</si>
  <si>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</si>
  <si>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</si>
  <si>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</si>
  <si>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</si>
  <si>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</si>
  <si>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</si>
  <si>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</si>
  <si>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</si>
  <si>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</si>
  <si>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</si>
  <si>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</si>
  <si>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</si>
  <si>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</si>
  <si>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</si>
  <si>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</si>
  <si>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</si>
  <si>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</si>
  <si>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</si>
  <si>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</si>
  <si>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</si>
  <si>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</si>
  <si>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</si>
  <si>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</si>
  <si>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</si>
  <si>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</si>
  <si>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</si>
  <si>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</si>
  <si>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</si>
  <si>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</si>
  <si>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</si>
  <si>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</si>
  <si>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</si>
  <si>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</si>
  <si>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</si>
  <si>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</si>
  <si>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</si>
  <si>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</si>
  <si>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</si>
  <si>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</si>
  <si>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</si>
  <si>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</si>
  <si>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</si>
  <si>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</si>
  <si>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</si>
  <si>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</si>
  <si>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</si>
  <si>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</si>
  <si>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</si>
  <si>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</si>
  <si>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</si>
  <si>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</si>
  <si>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</si>
  <si>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</si>
  <si>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</si>
  <si>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</si>
  <si>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</si>
  <si>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</si>
  <si>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</si>
  <si>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</si>
  <si>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</si>
  <si>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</si>
  <si>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</si>
  <si>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</si>
  <si>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</si>
  <si>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</si>
  <si>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</si>
  <si>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</si>
  <si>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</si>
  <si>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</si>
  <si>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</si>
  <si>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</si>
  <si>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</si>
  <si>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</si>
  <si>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</si>
  <si>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</si>
  <si>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</si>
  <si>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</si>
  <si>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</si>
  <si>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</si>
  <si>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</si>
  <si>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</si>
  <si>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</si>
  <si>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</si>
  <si>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</si>
  <si>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</si>
  <si>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</si>
  <si>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</si>
  <si>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</si>
  <si>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</si>
  <si>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</si>
  <si>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</si>
  <si>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</si>
  <si>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</si>
  <si>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</si>
  <si>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</si>
  <si>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</si>
  <si>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</si>
  <si>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</si>
  <si>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</si>
  <si>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</si>
  <si>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</si>
  <si>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</si>
  <si>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</si>
  <si>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</si>
  <si>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</si>
  <si>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</si>
  <si>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</si>
  <si>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</si>
  <si>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</si>
  <si>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</si>
  <si>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</si>
  <si>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</si>
  <si>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</si>
  <si>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</si>
  <si>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</si>
  <si>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</si>
  <si>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</si>
  <si>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</si>
  <si>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</si>
  <si>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</si>
  <si>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</si>
  <si>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</si>
  <si>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</si>
  <si>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</si>
  <si>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</si>
  <si>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</si>
  <si>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</si>
  <si>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</si>
  <si>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</si>
  <si>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</si>
  <si>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</si>
  <si>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</si>
  <si>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</si>
  <si>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</si>
  <si>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</si>
  <si>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</si>
  <si>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</si>
  <si>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</si>
  <si>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</si>
  <si>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</si>
  <si>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</si>
  <si>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</si>
  <si>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</si>
  <si>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</si>
  <si>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</si>
  <si>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</si>
  <si>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</si>
  <si>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</si>
  <si>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</si>
  <si>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</si>
  <si>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</si>
  <si>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</si>
  <si>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</si>
  <si>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</si>
  <si>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</si>
  <si>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</si>
  <si>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</si>
  <si>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</si>
  <si>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</si>
  <si>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</si>
  <si>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</si>
  <si>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</si>
  <si>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</si>
  <si>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</si>
  <si>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</si>
  <si>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</si>
  <si>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</si>
  <si>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</si>
  <si>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</si>
  <si>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</si>
  <si>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</si>
  <si>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</si>
  <si>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</si>
  <si>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</si>
  <si>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</si>
  <si>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</si>
  <si>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</si>
  <si>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</si>
  <si>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</si>
  <si>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</si>
  <si>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</si>
  <si>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</si>
  <si>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</si>
  <si>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</si>
  <si>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</si>
  <si>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</si>
  <si>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</si>
  <si>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</si>
  <si>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</si>
  <si>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</si>
  <si>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</si>
  <si>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</si>
  <si>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</si>
  <si>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</si>
  <si>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</si>
  <si>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</si>
  <si>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</si>
  <si>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</si>
  <si>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</si>
  <si>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</si>
  <si>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</si>
  <si>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</si>
  <si>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</si>
  <si>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</si>
  <si>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</si>
  <si>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</si>
  <si>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</si>
  <si>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</si>
  <si>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</si>
  <si>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</si>
  <si>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</si>
  <si>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</si>
  <si>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</si>
  <si>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</si>
  <si>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</si>
  <si>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</si>
  <si>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</si>
  <si>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</si>
  <si>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</si>
  <si>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</si>
  <si>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</si>
  <si>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</si>
  <si>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</si>
  <si>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</si>
  <si>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</si>
  <si>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</si>
  <si>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</si>
  <si>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</si>
  <si>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</si>
  <si>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</si>
  <si>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</si>
  <si>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</si>
  <si>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</si>
  <si>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</si>
  <si>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</si>
  <si>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</si>
  <si>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</si>
  <si>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</si>
  <si>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</si>
  <si>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</si>
  <si>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</si>
  <si>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</si>
  <si>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</si>
  <si>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</si>
  <si>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</si>
  <si>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</si>
  <si>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</si>
  <si>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</si>
  <si>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</si>
  <si>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</si>
  <si>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</si>
  <si>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</si>
  <si>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</si>
  <si>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</si>
  <si>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</si>
  <si>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</si>
  <si>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</si>
  <si>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</si>
  <si>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</si>
  <si>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</si>
  <si>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</si>
  <si>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</si>
  <si>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</si>
  <si>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</si>
  <si>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</si>
  <si>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</si>
  <si>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</si>
  <si>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</si>
  <si>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</si>
  <si>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</si>
  <si>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</si>
  <si>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</si>
  <si>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</si>
  <si>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</si>
  <si>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</si>
  <si>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</si>
  <si>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</si>
  <si>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</si>
  <si>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</si>
  <si>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</si>
  <si>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</si>
  <si>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</si>
  <si>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</si>
  <si>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</si>
  <si>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</si>
  <si>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</si>
  <si>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</si>
  <si>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</si>
  <si>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</si>
  <si>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</si>
  <si>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</si>
  <si>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</si>
  <si>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</si>
  <si>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</si>
  <si>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</si>
  <si>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</si>
  <si>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</si>
  <si>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</si>
  <si>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</si>
  <si>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</si>
  <si>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</si>
  <si>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</si>
  <si>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</si>
  <si>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</si>
  <si>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</si>
  <si>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</si>
  <si>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</si>
  <si>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</si>
  <si>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</si>
  <si>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</si>
  <si>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</si>
  <si>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</si>
  <si>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</si>
  <si>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</si>
  <si>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</si>
  <si>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</si>
  <si>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</si>
  <si>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</si>
  <si>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</si>
  <si>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</si>
  <si>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</si>
  <si>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</si>
  <si>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</si>
  <si>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</si>
  <si>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</si>
  <si>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</si>
  <si>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</si>
  <si>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</si>
  <si>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</si>
  <si>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</si>
  <si>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</si>
  <si>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</si>
  <si>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</si>
  <si>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</si>
  <si>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</si>
  <si>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</si>
  <si>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</si>
  <si>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</si>
  <si>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</si>
  <si>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</si>
  <si>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</si>
  <si>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</si>
  <si>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</si>
  <si>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</si>
  <si>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</si>
  <si>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</si>
  <si>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</si>
  <si>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</si>
  <si>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</si>
  <si>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</si>
  <si>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</si>
  <si>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</si>
  <si>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</si>
  <si>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</si>
  <si>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</si>
  <si>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</si>
  <si>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</si>
  <si>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</si>
  <si>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</si>
  <si>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</si>
  <si>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</si>
  <si>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</si>
  <si>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</si>
  <si>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</si>
  <si>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</si>
  <si>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</si>
  <si>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</si>
  <si>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</si>
  <si>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</si>
  <si>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</si>
  <si>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</si>
  <si>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</si>
  <si>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</si>
  <si>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</si>
  <si>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</si>
  <si>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</si>
  <si>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</si>
  <si>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</si>
  <si>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</si>
  <si>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</si>
  <si>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</si>
  <si>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</si>
  <si>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</si>
  <si>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</si>
  <si>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</si>
  <si>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</si>
  <si>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</si>
  <si>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</si>
  <si>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</si>
  <si>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</si>
  <si>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</si>
  <si>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</si>
  <si>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</si>
  <si>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</si>
  <si>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</si>
  <si>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</si>
  <si>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</si>
  <si>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</si>
  <si>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</si>
  <si>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</si>
  <si>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</si>
  <si>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</si>
  <si>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</si>
  <si>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</si>
  <si>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</si>
  <si>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</si>
  <si>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</si>
  <si>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</si>
  <si>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</si>
  <si>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</si>
  <si>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</si>
  <si>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</si>
  <si>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</si>
  <si>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</si>
  <si>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</si>
  <si>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</si>
  <si>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</si>
  <si>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</si>
  <si>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</si>
  <si>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</si>
  <si>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</si>
  <si>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</si>
  <si>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</si>
  <si>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</si>
  <si>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</si>
  <si>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</si>
  <si>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</si>
  <si>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</si>
  <si>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</si>
  <si>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</si>
  <si>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</si>
  <si>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</si>
  <si>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</si>
  <si>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</si>
  <si>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</si>
  <si>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</si>
  <si>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</si>
  <si>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</si>
  <si>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</si>
  <si>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</si>
  <si>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</si>
  <si>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</si>
  <si>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</si>
  <si>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</si>
  <si>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</si>
  <si>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</si>
  <si>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</si>
  <si>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</si>
  <si>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</si>
  <si>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</si>
  <si>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</si>
  <si>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</si>
  <si>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</si>
  <si>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</si>
  <si>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</si>
  <si>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</si>
  <si>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</si>
  <si>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</si>
  <si>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</si>
  <si>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</si>
  <si>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</si>
  <si>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</si>
  <si>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</si>
  <si>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</si>
  <si>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</si>
  <si>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</si>
  <si>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</si>
  <si>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</si>
  <si>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</si>
  <si>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</si>
  <si>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</si>
  <si>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</si>
  <si>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</si>
  <si>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</si>
  <si>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</si>
  <si>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</si>
  <si>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</si>
  <si>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</si>
  <si>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</si>
  <si>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</si>
  <si>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</si>
  <si>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</si>
  <si>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</si>
  <si>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</si>
  <si>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</si>
  <si>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</si>
  <si>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</si>
  <si>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</si>
  <si>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</si>
  <si>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</si>
  <si>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</si>
  <si>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</si>
  <si>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</si>
  <si>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</si>
  <si>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</si>
  <si>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</si>
  <si>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</si>
  <si>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</si>
  <si>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</si>
  <si>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</si>
  <si>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</si>
  <si>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</si>
  <si>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</si>
  <si>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</si>
  <si>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</si>
  <si>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</si>
  <si>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</si>
  <si>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</si>
  <si>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</si>
  <si>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</si>
  <si>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</si>
  <si>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</si>
  <si>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</si>
  <si>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</si>
  <si>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</si>
  <si>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</si>
  <si>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</si>
  <si>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</si>
  <si>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</si>
  <si>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</si>
  <si>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</si>
  <si>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</si>
  <si>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</si>
  <si>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</si>
  <si>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</si>
  <si>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</si>
  <si>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</si>
  <si>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</si>
  <si>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</si>
  <si>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</si>
  <si>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</si>
  <si>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</si>
  <si>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</si>
  <si>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</si>
  <si>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</si>
  <si>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</si>
  <si>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</si>
  <si>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</si>
  <si>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</si>
  <si>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</si>
  <si>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</si>
  <si>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</si>
  <si>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</si>
  <si>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</si>
  <si>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</si>
  <si>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</si>
  <si>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</si>
  <si>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</si>
  <si>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</si>
  <si>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</si>
  <si>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</si>
  <si>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</si>
  <si>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</si>
  <si>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</si>
  <si>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</si>
  <si>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</si>
  <si>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</si>
  <si>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</si>
  <si>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</si>
  <si>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</si>
  <si>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</si>
  <si>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</si>
  <si>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</si>
  <si>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</si>
  <si>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</si>
  <si>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</si>
  <si>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</si>
  <si>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</si>
  <si>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</si>
  <si>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</si>
  <si>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</si>
  <si>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</si>
  <si>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</si>
  <si>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</si>
  <si>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</si>
  <si>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</si>
  <si>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</si>
  <si>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</si>
  <si>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</si>
  <si>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</si>
  <si>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</si>
  <si>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</si>
  <si>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</si>
  <si>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</si>
  <si>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</si>
  <si>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</si>
  <si>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</si>
  <si>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</si>
  <si>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</si>
  <si>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</si>
  <si>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</si>
  <si>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</si>
  <si>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</si>
  <si>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</si>
  <si>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</si>
  <si>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</si>
  <si>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</si>
  <si>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</si>
  <si>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</si>
  <si>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</si>
  <si>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</si>
  <si>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</si>
  <si>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</si>
  <si>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</si>
  <si>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</si>
  <si>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</si>
  <si>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</si>
  <si>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</si>
  <si>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</si>
  <si>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</si>
  <si>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</si>
  <si>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</si>
  <si>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</si>
  <si>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</si>
  <si>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</si>
  <si>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</si>
  <si>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</si>
  <si>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</si>
  <si>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</si>
  <si>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</si>
  <si>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</si>
  <si>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</si>
  <si>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</si>
  <si>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</si>
  <si>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</si>
  <si>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</si>
  <si>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</si>
  <si>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</si>
  <si>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</si>
  <si>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</si>
  <si>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</si>
  <si>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</si>
  <si>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</si>
  <si>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</si>
  <si>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</si>
  <si>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</si>
  <si>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</si>
  <si>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</si>
  <si>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</si>
  <si>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</si>
  <si>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</si>
  <si>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</si>
  <si>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</si>
  <si>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</si>
  <si>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</si>
  <si>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</si>
  <si>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</si>
  <si>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</si>
  <si>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</si>
  <si>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</si>
  <si>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</si>
  <si>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</si>
  <si>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</si>
  <si>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</si>
  <si>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</si>
  <si>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</si>
  <si>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</si>
  <si>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</si>
  <si>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</si>
  <si>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</si>
  <si>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</si>
  <si>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</si>
  <si>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</si>
  <si>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</si>
  <si>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</si>
  <si>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</si>
  <si>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</si>
  <si>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</si>
  <si>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</si>
  <si>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</si>
  <si>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</si>
  <si>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</si>
  <si>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</si>
  <si>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</si>
  <si>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</si>
  <si>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</si>
  <si>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</si>
  <si>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</si>
  <si>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</si>
  <si>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</si>
  <si>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</si>
  <si>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</si>
  <si>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</si>
  <si>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</si>
  <si>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</si>
  <si>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</si>
  <si>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</si>
  <si>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</si>
  <si>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</si>
  <si>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</si>
  <si>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</si>
  <si>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</si>
  <si>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</si>
  <si>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</si>
  <si>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</si>
  <si>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</si>
  <si>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</si>
  <si>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</si>
  <si>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</si>
  <si>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</si>
  <si>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</si>
  <si>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</si>
  <si>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</si>
  <si>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</si>
  <si>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</si>
  <si>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</si>
  <si>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</si>
  <si>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</si>
  <si>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</si>
  <si>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</si>
  <si>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</si>
  <si>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</si>
  <si>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</si>
  <si>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</si>
  <si>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</si>
  <si>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</si>
  <si>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</si>
  <si>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</si>
  <si>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</si>
  <si>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</si>
  <si>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</si>
  <si>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</si>
  <si>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</si>
  <si>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</si>
  <si>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</si>
  <si>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</si>
  <si>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</si>
  <si>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</si>
  <si>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</si>
  <si>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</si>
  <si>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</si>
  <si>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</si>
  <si>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</si>
  <si>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</si>
  <si>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</si>
  <si>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</si>
  <si>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</si>
  <si>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</si>
  <si>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</si>
  <si>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</si>
  <si>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</si>
  <si>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</si>
  <si>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</si>
  <si>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</si>
  <si>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</si>
  <si>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</si>
  <si>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</si>
  <si>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</si>
  <si>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</si>
  <si>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</si>
  <si>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</si>
  <si>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</si>
  <si>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</si>
  <si>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</si>
  <si>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</si>
  <si>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</si>
  <si>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</si>
  <si>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</si>
  <si>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</si>
  <si>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</si>
  <si>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</si>
  <si>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</si>
  <si>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</si>
  <si>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</si>
  <si>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</si>
  <si>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</si>
  <si>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</si>
  <si>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</si>
  <si>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</si>
  <si>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</si>
  <si>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</si>
  <si>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</si>
  <si>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</si>
  <si>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</si>
  <si>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</si>
  <si>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</si>
  <si>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</si>
  <si>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</si>
  <si>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</si>
  <si>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</si>
  <si>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</si>
  <si>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</si>
  <si>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</si>
  <si>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</si>
  <si>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</si>
  <si>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</si>
  <si>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</si>
  <si>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</si>
  <si>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</si>
  <si>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</si>
  <si>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</si>
  <si>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</si>
  <si>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</si>
  <si>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</si>
  <si>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</si>
  <si>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</si>
  <si>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</si>
  <si>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</si>
  <si>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</si>
  <si>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</si>
  <si>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</si>
  <si>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</si>
  <si>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</si>
  <si>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</si>
  <si>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</si>
  <si>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</si>
  <si>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</si>
  <si>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</si>
  <si>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</si>
  <si>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</si>
  <si>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</si>
  <si>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</si>
  <si>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</si>
  <si>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</si>
  <si>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</si>
  <si>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</si>
  <si>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</si>
  <si>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</si>
  <si>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</si>
  <si>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</si>
  <si>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</si>
  <si>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</si>
  <si>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</si>
  <si>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</si>
  <si>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</si>
  <si>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</si>
  <si>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</si>
  <si>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</si>
  <si>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</si>
  <si>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</si>
  <si>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</si>
  <si>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</si>
  <si>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</si>
  <si>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</si>
  <si>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</si>
  <si>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</si>
  <si>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</si>
  <si>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</si>
  <si>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</si>
  <si>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</si>
  <si>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</si>
  <si>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</si>
  <si>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</si>
  <si>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</si>
  <si>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</si>
  <si>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</si>
  <si>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</si>
  <si>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</si>
  <si>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</si>
  <si>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</si>
  <si>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</si>
  <si>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</si>
  <si>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</si>
  <si>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</si>
  <si>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</si>
  <si>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</si>
  <si>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</si>
  <si>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</si>
  <si>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</si>
  <si>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</si>
  <si>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</si>
  <si>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</si>
  <si>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</si>
  <si>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</si>
  <si>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</si>
  <si>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</si>
  <si>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</si>
  <si>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</si>
  <si>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</si>
  <si>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</si>
  <si>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</si>
  <si>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</si>
  <si>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</si>
  <si>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</si>
  <si>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</si>
  <si>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</si>
  <si>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</si>
  <si>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</si>
  <si>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</si>
  <si>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</si>
  <si>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</si>
  <si>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</si>
  <si>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</si>
  <si>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</si>
  <si>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</si>
  <si>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</si>
  <si>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</si>
  <si>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</si>
  <si>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</si>
  <si>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</si>
  <si>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</si>
  <si>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</si>
  <si>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</si>
  <si>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</si>
  <si>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</si>
  <si>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</si>
  <si>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</si>
  <si>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</si>
  <si>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</si>
  <si>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</si>
  <si>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</si>
  <si>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</si>
  <si>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</si>
  <si>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</si>
  <si>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</si>
  <si>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</si>
  <si>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</si>
  <si>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</si>
  <si>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</si>
  <si>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</si>
  <si>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</si>
  <si>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</si>
  <si>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</si>
  <si>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</si>
  <si>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</si>
  <si>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</si>
  <si>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</si>
  <si>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</si>
  <si>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</si>
  <si>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</si>
  <si>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</si>
  <si>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</si>
  <si>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</si>
  <si>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</si>
  <si>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</si>
  <si>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</si>
  <si>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</si>
  <si>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</si>
  <si>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</si>
  <si>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</si>
  <si>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</si>
  <si>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</si>
  <si>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</si>
  <si>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</si>
  <si>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</si>
  <si>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</si>
  <si>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</si>
  <si>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</si>
  <si>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</si>
  <si>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</si>
  <si>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</si>
  <si>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</si>
  <si>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</si>
  <si>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</si>
  <si>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</si>
  <si>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</si>
  <si>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</si>
  <si>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</si>
  <si>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</si>
  <si>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</si>
  <si>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</si>
  <si>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</si>
  <si>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</si>
  <si>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</si>
  <si>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</si>
  <si>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</si>
  <si>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</si>
  <si>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</si>
  <si>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</si>
  <si>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</si>
  <si>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</si>
  <si>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</si>
  <si>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</si>
  <si>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</si>
  <si>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</si>
  <si>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</si>
  <si>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</si>
  <si>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</si>
  <si>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</si>
  <si>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</si>
  <si>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</si>
  <si>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</si>
  <si>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</si>
  <si>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</si>
  <si>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</si>
  <si>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</si>
  <si>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</si>
  <si>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</si>
  <si>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</si>
  <si>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</si>
  <si>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</si>
  <si>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</si>
  <si>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</si>
  <si>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</si>
  <si>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</si>
  <si>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</si>
  <si>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</si>
  <si>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</si>
  <si>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</si>
  <si>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</si>
  <si>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</si>
  <si>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</si>
  <si>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</si>
  <si>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</si>
  <si>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</si>
  <si>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</si>
  <si>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</si>
  <si>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</si>
  <si>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</si>
  <si>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</si>
  <si>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</si>
  <si>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</si>
  <si>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</si>
  <si>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</si>
  <si>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</si>
  <si>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</si>
  <si>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</si>
  <si>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</si>
  <si>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</si>
  <si>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</si>
  <si>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</si>
  <si>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</si>
  <si>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</si>
  <si>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</si>
  <si>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</si>
  <si>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</si>
  <si>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</si>
  <si>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</si>
  <si>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</si>
  <si>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</si>
  <si>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</si>
  <si>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</si>
  <si>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</si>
  <si>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</si>
  <si>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</si>
  <si>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</si>
  <si>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</si>
  <si>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</si>
  <si>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</si>
  <si>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</si>
  <si>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</si>
  <si>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</si>
  <si>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</si>
  <si>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</si>
  <si>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</si>
  <si>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</si>
  <si>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</si>
  <si>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</si>
  <si>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</si>
  <si>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</si>
  <si>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</si>
  <si>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</si>
  <si>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</si>
  <si>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</si>
  <si>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</si>
  <si>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</si>
  <si>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</si>
  <si>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</si>
  <si>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</si>
  <si>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</si>
  <si>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</si>
  <si>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</si>
  <si>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</si>
  <si>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</si>
  <si>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</si>
  <si>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</si>
  <si>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</si>
  <si>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</si>
  <si>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</si>
  <si>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</si>
  <si>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</si>
  <si>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</si>
  <si>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</si>
  <si>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</si>
  <si>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</si>
  <si>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</si>
  <si>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</si>
  <si>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</si>
  <si>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</si>
  <si>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</si>
  <si>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</si>
  <si>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</si>
  <si>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</si>
  <si>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</si>
  <si>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</si>
  <si>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</si>
  <si>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</si>
  <si>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</si>
  <si>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</si>
  <si>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</si>
  <si>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</si>
  <si>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</si>
  <si>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</si>
  <si>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</si>
  <si>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</si>
  <si>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</si>
  <si>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</si>
  <si>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</si>
  <si>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</si>
  <si>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</si>
  <si>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</si>
  <si>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</si>
  <si>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</si>
  <si>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</si>
  <si>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</si>
  <si>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</si>
  <si>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</si>
  <si>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</si>
  <si>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</si>
  <si>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</si>
  <si>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</si>
  <si>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</si>
  <si>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</si>
  <si>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</si>
  <si>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</si>
  <si>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</si>
  <si>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</si>
  <si>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</si>
  <si>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</si>
  <si>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</si>
  <si>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</si>
  <si>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</si>
  <si>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</si>
  <si>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</si>
  <si>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</si>
  <si>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</si>
  <si>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</si>
  <si>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</si>
  <si>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</si>
  <si>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</si>
  <si>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</si>
  <si>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</si>
  <si>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</si>
  <si>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</si>
  <si>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</si>
  <si>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</si>
  <si>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</si>
  <si>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</si>
  <si>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</si>
  <si>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</si>
  <si>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</si>
  <si>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</si>
  <si>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</si>
  <si>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</si>
  <si>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</si>
  <si>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</si>
  <si>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</si>
  <si>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</si>
  <si>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</si>
  <si>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</si>
  <si>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</si>
  <si>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</si>
  <si>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</si>
  <si>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</si>
  <si>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</si>
  <si>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</si>
  <si>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</si>
  <si>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</si>
  <si>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</si>
  <si>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</si>
  <si>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</si>
  <si>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</si>
  <si>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</si>
  <si>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</si>
  <si>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</si>
  <si>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</si>
  <si>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</si>
  <si>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</si>
  <si>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</si>
  <si>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</si>
  <si>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</si>
  <si>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</si>
  <si>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</si>
  <si>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</si>
  <si>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</si>
  <si>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</si>
  <si>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</si>
  <si>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</si>
  <si>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</si>
  <si>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</si>
  <si>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</si>
  <si>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</si>
  <si>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</si>
  <si>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</si>
  <si>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</si>
  <si>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</si>
  <si>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</si>
  <si>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</si>
  <si>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</si>
  <si>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</si>
  <si>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</si>
  <si>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</si>
  <si>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</si>
  <si>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</si>
  <si>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</si>
  <si>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</si>
  <si>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</si>
  <si>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</si>
  <si>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</si>
  <si>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</si>
  <si>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</si>
  <si>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</si>
  <si>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</si>
  <si>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</si>
  <si>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</si>
  <si>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</si>
  <si>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</si>
  <si>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</si>
  <si>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</si>
  <si>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</si>
  <si>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</si>
  <si>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</si>
  <si>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</si>
  <si>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</si>
  <si>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</si>
  <si>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</si>
  <si>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</si>
  <si>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</si>
  <si>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</si>
  <si>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</si>
  <si>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</si>
  <si>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</si>
  <si>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</si>
  <si>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</si>
  <si>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</si>
  <si>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</si>
  <si>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</si>
  <si>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</si>
  <si>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</si>
  <si>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</si>
  <si>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</si>
  <si>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</si>
  <si>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</si>
  <si>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</si>
  <si>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</si>
  <si>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</si>
  <si>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</si>
  <si>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</si>
  <si>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</si>
  <si>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</si>
  <si>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</si>
  <si>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</si>
  <si>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</si>
  <si>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</si>
  <si>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</si>
  <si>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</si>
  <si>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</si>
  <si>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</si>
  <si>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</si>
  <si>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</si>
  <si>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</si>
  <si>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</si>
  <si>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</si>
  <si>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</si>
  <si>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</si>
  <si>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</si>
  <si>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</si>
  <si>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</si>
  <si>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</si>
  <si>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</si>
  <si>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</si>
  <si>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</si>
  <si>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</si>
  <si>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</si>
  <si>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</si>
  <si>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</si>
  <si>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</si>
  <si>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</si>
  <si>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</si>
  <si>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</si>
  <si>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</si>
  <si>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</si>
  <si>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</si>
  <si>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</si>
  <si>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</si>
  <si>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</si>
  <si>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</si>
  <si>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</si>
  <si>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</si>
  <si>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</si>
  <si>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</si>
  <si>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</si>
  <si>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</si>
  <si>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</si>
  <si>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</si>
  <si>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</si>
  <si>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</si>
  <si>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</si>
  <si>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</si>
  <si>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</si>
  <si>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</si>
  <si>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</si>
  <si>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</si>
  <si>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</si>
  <si>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</si>
  <si>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</si>
  <si>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</si>
  <si>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</si>
  <si>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</si>
  <si>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</si>
  <si>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</si>
  <si>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</si>
  <si>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</si>
  <si>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</si>
  <si>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</si>
  <si>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</si>
  <si>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</si>
  <si>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</si>
  <si>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</si>
  <si>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</si>
  <si>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</si>
  <si>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</si>
  <si>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</si>
  <si>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</si>
  <si>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</si>
  <si>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</si>
  <si>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</si>
  <si>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</si>
  <si>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</si>
  <si>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</si>
  <si>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</si>
  <si>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</si>
  <si>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</si>
  <si>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</si>
  <si>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</si>
  <si>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</si>
  <si>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</si>
  <si>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</si>
  <si>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</si>
  <si>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</si>
  <si>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</si>
  <si>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</si>
  <si>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</si>
  <si>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</si>
  <si>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</si>
  <si>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</si>
  <si>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</si>
  <si>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</si>
  <si>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</si>
  <si>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</si>
  <si>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</si>
  <si>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</si>
  <si>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</si>
  <si>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</si>
  <si>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</si>
  <si>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</si>
  <si>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</si>
  <si>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</si>
  <si>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</si>
  <si>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</si>
  <si>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</si>
  <si>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</si>
  <si>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</si>
  <si>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</si>
  <si>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</si>
  <si>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</si>
  <si>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</si>
  <si>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</si>
  <si>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</si>
  <si>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</si>
  <si>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</si>
  <si>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</si>
  <si>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</si>
  <si>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</si>
  <si>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</si>
  <si>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</si>
  <si>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</si>
  <si>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</si>
  <si>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</si>
  <si>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</si>
  <si>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</si>
  <si>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</si>
  <si>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</si>
  <si>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</si>
  <si>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</si>
  <si>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</si>
  <si>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</si>
  <si>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</si>
  <si>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</si>
  <si>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</si>
  <si>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</si>
  <si>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</si>
  <si>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</si>
  <si>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</si>
  <si>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</si>
  <si>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</si>
  <si>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</si>
  <si>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</si>
  <si>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</si>
  <si>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</si>
  <si>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</si>
  <si>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</si>
  <si>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</si>
  <si>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</si>
  <si>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</si>
  <si>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</si>
  <si>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</si>
  <si>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</si>
  <si>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</si>
  <si>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</si>
  <si>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</si>
  <si>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</si>
  <si>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</si>
  <si>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</si>
  <si>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</si>
  <si>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</si>
  <si>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</si>
  <si>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</si>
  <si>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</si>
  <si>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</si>
  <si>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</si>
  <si>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</si>
  <si>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</si>
  <si>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</si>
  <si>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</si>
  <si>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</si>
  <si>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</si>
  <si>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</si>
  <si>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</si>
  <si>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</si>
  <si>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</si>
  <si>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</si>
  <si>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</si>
  <si>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</si>
  <si>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</si>
  <si>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</si>
  <si>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</si>
  <si>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</si>
  <si>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</si>
  <si>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</si>
  <si>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</si>
  <si>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</si>
  <si>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</si>
  <si>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</si>
  <si>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</si>
  <si>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</si>
  <si>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</si>
  <si>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</si>
  <si>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</si>
  <si>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</si>
  <si>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</si>
  <si>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</si>
  <si>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</si>
  <si>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</si>
  <si>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</si>
  <si>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</si>
  <si>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</si>
  <si>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</si>
  <si>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</si>
  <si>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</si>
  <si>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</si>
  <si>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</si>
  <si>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</si>
  <si>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</si>
  <si>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</si>
  <si>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</si>
  <si>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</si>
  <si>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</si>
  <si>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</si>
  <si>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</si>
  <si>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</si>
  <si>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</si>
  <si>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</si>
  <si>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</si>
  <si>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</si>
  <si>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</si>
  <si>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</si>
  <si>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</si>
  <si>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</si>
  <si>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</si>
  <si>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</si>
  <si>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</si>
  <si>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</si>
  <si>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</si>
  <si>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</si>
  <si>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</si>
  <si>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</si>
  <si>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</si>
  <si>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</si>
  <si>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</si>
  <si>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</si>
  <si>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</si>
  <si>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</si>
  <si>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</si>
  <si>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</si>
  <si>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</si>
  <si>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</si>
  <si>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</si>
  <si>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</si>
  <si>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</si>
  <si>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</si>
  <si>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</si>
  <si>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</si>
  <si>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</si>
  <si>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</si>
  <si>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</si>
  <si>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</si>
  <si>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</si>
  <si>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</si>
  <si>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</si>
  <si>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</si>
  <si>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</si>
  <si>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</si>
  <si>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</si>
  <si>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</si>
  <si>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</si>
  <si>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</si>
  <si>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</si>
  <si>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</si>
  <si>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</si>
  <si>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</si>
  <si>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</si>
  <si>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</si>
  <si>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</si>
  <si>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</si>
  <si>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</si>
  <si>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</si>
  <si>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</si>
  <si>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</si>
  <si>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</si>
  <si>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</si>
  <si>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</si>
  <si>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</si>
  <si>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</si>
  <si>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</si>
  <si>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</si>
  <si>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</si>
  <si>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</si>
  <si>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</si>
  <si>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</si>
  <si>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</si>
  <si>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</si>
  <si>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</si>
  <si>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</si>
  <si>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</si>
  <si>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</si>
  <si>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</si>
  <si>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</si>
  <si>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</si>
  <si>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</si>
  <si>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</si>
  <si>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</si>
  <si>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</si>
  <si>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</si>
  <si>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</si>
  <si>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</si>
  <si>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</si>
  <si>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</si>
  <si>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</si>
  <si>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</si>
  <si>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</si>
  <si>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</si>
  <si>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</si>
  <si>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</si>
  <si>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</si>
  <si>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</si>
  <si>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</si>
  <si>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</si>
  <si>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</si>
  <si>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</si>
  <si>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</si>
  <si>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</si>
  <si>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</si>
  <si>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</si>
  <si>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</si>
  <si>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</si>
  <si>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</si>
  <si>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</si>
  <si>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</si>
  <si>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</si>
  <si>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</si>
  <si>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</si>
  <si>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</si>
  <si>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</si>
  <si>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</si>
  <si>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</si>
  <si>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</si>
  <si>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</si>
  <si>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</si>
  <si>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</si>
  <si>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</si>
  <si>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</si>
  <si>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</si>
  <si>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</si>
  <si>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</si>
  <si>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</si>
  <si>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</si>
  <si>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</si>
  <si>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</si>
  <si>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</si>
  <si>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</si>
  <si>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</si>
  <si>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</si>
  <si>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</si>
  <si>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</si>
  <si>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</si>
  <si>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</si>
  <si>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</si>
  <si>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</si>
  <si>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</si>
  <si>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</si>
  <si>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</si>
  <si>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</si>
  <si>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</si>
  <si>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</si>
  <si>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</si>
  <si>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</si>
  <si>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</si>
  <si>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</si>
  <si>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</si>
  <si>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</si>
  <si>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</si>
  <si>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</si>
  <si>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</si>
  <si>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</si>
  <si>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</si>
  <si>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</si>
  <si>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</si>
  <si>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</si>
  <si>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</si>
  <si>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</si>
  <si>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</si>
  <si>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</si>
  <si>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</si>
  <si>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</si>
  <si>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</si>
  <si>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</si>
  <si>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</si>
  <si>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</si>
  <si>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</si>
  <si>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</si>
  <si>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</si>
  <si>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</si>
  <si>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</si>
  <si>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</si>
  <si>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</si>
  <si>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</si>
  <si>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</si>
  <si>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</si>
  <si>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</si>
  <si>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</si>
  <si>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</si>
  <si>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</si>
  <si>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</si>
  <si>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</si>
  <si>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</si>
  <si>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</si>
  <si>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</si>
  <si>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</si>
  <si>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</si>
  <si>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</si>
  <si>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</si>
  <si>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</si>
  <si>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</si>
  <si>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</si>
  <si>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</si>
  <si>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</si>
  <si>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</si>
  <si>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</si>
  <si>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</si>
  <si>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</si>
  <si>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</si>
  <si>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</si>
  <si>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</si>
  <si>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</si>
  <si>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</si>
  <si>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</si>
  <si>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</si>
  <si>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</si>
  <si>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</si>
  <si>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</si>
  <si>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</si>
  <si>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</si>
  <si>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</si>
  <si>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</si>
  <si>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</si>
  <si>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</si>
  <si>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</si>
  <si>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</si>
  <si>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</si>
  <si>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</si>
  <si>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</si>
  <si>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</si>
  <si>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</si>
  <si>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</si>
  <si>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</si>
  <si>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</si>
  <si>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</si>
  <si>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</si>
  <si>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</si>
  <si>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</si>
  <si>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</si>
  <si>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</si>
  <si>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</si>
  <si>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</si>
  <si>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</si>
  <si>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</si>
  <si>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</si>
  <si>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</si>
  <si>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</si>
  <si>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</si>
  <si>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</si>
  <si>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</si>
  <si>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</si>
  <si>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</si>
  <si>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</si>
  <si>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</si>
  <si>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</si>
  <si>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</si>
  <si>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</si>
  <si>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</si>
  <si>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</si>
  <si>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</si>
  <si>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</si>
  <si>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</si>
  <si>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</si>
  <si>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</si>
  <si>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</si>
  <si>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</si>
  <si>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</si>
  <si>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</si>
  <si>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</si>
  <si>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</si>
  <si>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</si>
  <si>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</si>
  <si>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</si>
  <si>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</si>
  <si>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</si>
  <si>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</si>
  <si>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</si>
  <si>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</si>
  <si>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</si>
  <si>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</si>
  <si>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</si>
  <si>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</si>
  <si>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</si>
  <si>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</si>
  <si>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</si>
  <si>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</si>
  <si>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</si>
  <si>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</si>
  <si>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</si>
  <si>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</si>
  <si>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</si>
  <si>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</si>
  <si>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</si>
  <si>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</si>
  <si>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</si>
  <si>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</si>
  <si>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</si>
  <si>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</si>
  <si>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</si>
  <si>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</si>
  <si>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</si>
  <si>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</si>
  <si>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</si>
  <si>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</si>
  <si>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</si>
  <si>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</si>
  <si>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</si>
  <si>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</si>
  <si>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</si>
  <si>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</si>
  <si>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</si>
  <si>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</si>
  <si>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</si>
  <si>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</si>
  <si>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</si>
  <si>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</si>
  <si>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</si>
  <si>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</si>
  <si>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</si>
  <si>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</si>
  <si>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</si>
  <si>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</si>
  <si>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</si>
  <si>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</si>
  <si>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</si>
  <si>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</si>
  <si>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</si>
  <si>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</si>
  <si>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</si>
  <si>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</si>
  <si>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</si>
  <si>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</si>
  <si>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</si>
  <si>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</si>
  <si>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</si>
  <si>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</si>
  <si>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</si>
  <si>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</si>
  <si>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</si>
  <si>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</si>
  <si>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</si>
  <si>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</si>
  <si>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</si>
  <si>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</si>
  <si>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</si>
  <si>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</si>
  <si>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</si>
  <si>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</si>
  <si>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</si>
  <si>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</si>
  <si>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</si>
  <si>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</si>
  <si>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</si>
  <si>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</si>
  <si>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</si>
  <si>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</si>
  <si>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</si>
  <si>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</si>
  <si>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</si>
  <si>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</si>
  <si>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</si>
  <si>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</si>
  <si>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</si>
  <si>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</si>
  <si>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</si>
  <si>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</si>
  <si>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</si>
  <si>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</si>
  <si>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</si>
  <si>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</si>
  <si>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</si>
  <si>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</si>
  <si>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</si>
  <si>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</si>
  <si>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</si>
  <si>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</si>
  <si>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</si>
  <si>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</si>
  <si>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</si>
  <si>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</si>
  <si>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</si>
  <si>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</si>
  <si>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</si>
  <si>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</si>
  <si>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</si>
  <si>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</si>
  <si>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</si>
  <si>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</si>
  <si>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</si>
  <si>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</si>
  <si>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</si>
  <si>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</si>
  <si>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</si>
  <si>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</si>
  <si>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</si>
  <si>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</si>
  <si>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</si>
  <si>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</si>
  <si>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</si>
  <si>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</si>
  <si>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</si>
  <si>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</si>
  <si>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</si>
  <si>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</si>
  <si>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</si>
  <si>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</si>
  <si>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</si>
  <si>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</si>
  <si>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</si>
  <si>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</si>
  <si>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</si>
  <si>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</si>
  <si>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</si>
  <si>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</si>
  <si>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</si>
  <si>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</si>
  <si>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</si>
  <si>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</si>
  <si>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</si>
  <si>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</si>
  <si>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</si>
  <si>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</si>
  <si>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</si>
  <si>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</si>
  <si>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</si>
  <si>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</si>
  <si>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</si>
  <si>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</si>
  <si>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</si>
  <si>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</si>
  <si>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</si>
  <si>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</si>
  <si>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</si>
  <si>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</si>
  <si>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</si>
  <si>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</si>
  <si>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</si>
  <si>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</si>
  <si>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</si>
  <si>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</si>
  <si>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</si>
  <si>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</si>
  <si>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</si>
  <si>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</si>
  <si>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</si>
  <si>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</si>
  <si>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</si>
  <si>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</si>
  <si>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</si>
  <si>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</si>
  <si>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</si>
  <si>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</si>
  <si>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</si>
  <si>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</si>
  <si>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</si>
  <si>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</si>
  <si>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</si>
  <si>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</si>
  <si>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</si>
  <si>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</si>
  <si>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</si>
  <si>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</si>
  <si>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</si>
  <si>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</si>
  <si>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</si>
  <si>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</si>
  <si>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</si>
  <si>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</si>
  <si>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</si>
  <si>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</si>
  <si>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</si>
  <si>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</si>
  <si>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</si>
  <si>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</si>
  <si>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</si>
  <si>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</si>
  <si>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</si>
  <si>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</si>
  <si>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</si>
  <si>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</si>
  <si>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</si>
  <si>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</si>
  <si>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</si>
  <si>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</si>
  <si>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</si>
  <si>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</si>
  <si>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</si>
  <si>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</si>
  <si>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</si>
  <si>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</si>
  <si>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</si>
  <si>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</si>
  <si>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</si>
  <si>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</si>
  <si>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</si>
  <si>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</si>
  <si>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</si>
  <si>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</si>
  <si>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</si>
  <si>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</si>
  <si>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</si>
  <si>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</si>
  <si>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</si>
  <si>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</si>
  <si>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</si>
  <si>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</si>
  <si>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</si>
  <si>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</si>
  <si>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</si>
  <si>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</si>
  <si>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</si>
  <si>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</si>
  <si>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</si>
  <si>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</si>
  <si>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</si>
  <si>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</si>
  <si>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</si>
  <si>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</si>
  <si>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</si>
  <si>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</si>
  <si>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</si>
  <si>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</si>
  <si>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</si>
  <si>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</si>
  <si>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</si>
  <si>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</si>
  <si>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</si>
  <si>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</si>
  <si>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</si>
  <si>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</si>
  <si>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</si>
  <si>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</si>
  <si>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</si>
  <si>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</si>
  <si>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</si>
  <si>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</si>
  <si>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</si>
  <si>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</si>
  <si>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</si>
  <si>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</si>
  <si>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</si>
  <si>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</si>
  <si>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</si>
  <si>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</si>
  <si>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</si>
  <si>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</si>
  <si>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</si>
  <si>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</si>
  <si>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</si>
  <si>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</si>
  <si>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</si>
  <si>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</si>
  <si>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</si>
  <si>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</si>
  <si>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</si>
  <si>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</si>
  <si>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</si>
  <si>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</si>
  <si>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</si>
  <si>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</si>
  <si>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</si>
  <si>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</si>
  <si>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</si>
  <si>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</si>
  <si>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</si>
  <si>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</si>
  <si>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</si>
  <si>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</si>
  <si>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</si>
  <si>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</si>
  <si>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</si>
  <si>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</si>
  <si>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</si>
  <si>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</si>
  <si>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</si>
  <si>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</si>
  <si>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</si>
  <si>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</si>
  <si>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</si>
  <si>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</si>
  <si>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</si>
  <si>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</si>
  <si>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</si>
  <si>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</si>
  <si>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</si>
  <si>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</si>
  <si>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</si>
  <si>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</si>
  <si>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</si>
  <si>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</si>
  <si>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</si>
  <si>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</si>
  <si>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</si>
  <si>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</si>
  <si>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</si>
  <si>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</si>
  <si>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</si>
  <si>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</si>
  <si>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</si>
  <si>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</si>
  <si>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</si>
  <si>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</si>
  <si>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</si>
  <si>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</si>
  <si>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</si>
  <si>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</si>
  <si>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</si>
  <si>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</si>
  <si>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</si>
  <si>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</si>
  <si>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</si>
  <si>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</si>
  <si>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</si>
  <si>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</si>
  <si>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</si>
  <si>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</si>
  <si>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</si>
  <si>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</si>
  <si>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</si>
  <si>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</si>
  <si>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</si>
  <si>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</si>
  <si>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</si>
  <si>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</si>
  <si>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</si>
  <si>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</si>
  <si>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</si>
  <si>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</si>
  <si>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</si>
  <si>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</si>
  <si>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</si>
  <si>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</si>
  <si>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</si>
  <si>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</si>
  <si>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</si>
  <si>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</si>
  <si>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</si>
  <si>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</si>
  <si>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</si>
  <si>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</si>
  <si>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</si>
  <si>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</si>
  <si>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</si>
  <si>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</si>
  <si>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</si>
  <si>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</si>
  <si>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</si>
  <si>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</si>
  <si>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</si>
  <si>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</si>
  <si>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</si>
  <si>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</si>
  <si>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</si>
  <si>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</si>
  <si>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</si>
  <si>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</si>
  <si>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</si>
  <si>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</si>
  <si>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</si>
  <si>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</si>
  <si>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</si>
  <si>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</si>
  <si>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</si>
  <si>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</si>
  <si>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</si>
  <si>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</si>
  <si>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</si>
  <si>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</si>
  <si>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</si>
  <si>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</si>
  <si>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</si>
  <si>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</si>
  <si>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</si>
  <si>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</si>
  <si>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</si>
  <si>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</si>
  <si>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</si>
  <si>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</si>
  <si>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</si>
  <si>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</si>
  <si>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</si>
  <si>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</si>
  <si>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</si>
  <si>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</si>
  <si>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</si>
  <si>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</si>
  <si>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</si>
  <si>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</si>
  <si>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</si>
  <si>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</si>
  <si>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</si>
  <si>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</si>
  <si>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</si>
  <si>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</si>
  <si>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</si>
  <si>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</si>
  <si>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</si>
  <si>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</si>
  <si>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</si>
  <si>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</si>
  <si>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</si>
  <si>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</si>
  <si>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</si>
  <si>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</si>
  <si>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</si>
  <si>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</si>
  <si>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</si>
  <si>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</si>
  <si>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</si>
  <si>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</si>
  <si>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</si>
  <si>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</si>
  <si>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</si>
  <si>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</si>
  <si>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</si>
  <si>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</si>
  <si>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</si>
  <si>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</si>
  <si>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</si>
  <si>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</si>
  <si>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</si>
  <si>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</si>
  <si>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</si>
  <si>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</si>
  <si>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</si>
  <si>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</si>
  <si>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</si>
  <si>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</si>
  <si>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</si>
  <si>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</si>
  <si>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</si>
  <si>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</si>
  <si>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</si>
  <si>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</si>
  <si>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</si>
  <si>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</si>
  <si>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</si>
  <si>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</si>
  <si>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</si>
  <si>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</si>
  <si>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</si>
  <si>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</si>
  <si>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</si>
  <si>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</si>
  <si>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</si>
  <si>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</si>
  <si>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</si>
  <si>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</si>
  <si>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</si>
  <si>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</si>
  <si>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</si>
  <si>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</si>
  <si>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</si>
  <si>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</si>
  <si>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</si>
  <si>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</si>
  <si>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</si>
  <si>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</si>
  <si>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</si>
  <si>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</si>
  <si>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</si>
  <si>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</si>
  <si>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</si>
  <si>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</si>
  <si>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</si>
  <si>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</si>
  <si>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</si>
  <si>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</si>
  <si>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</si>
  <si>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</si>
  <si>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</si>
  <si>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</si>
  <si>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</si>
  <si>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</si>
  <si>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</si>
  <si>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</si>
  <si>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</si>
  <si>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</si>
  <si>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</si>
  <si>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</si>
  <si>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</si>
  <si>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</si>
  <si>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</si>
  <si>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</si>
  <si>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</si>
  <si>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</si>
  <si>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</si>
  <si>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</si>
  <si>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</si>
  <si>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</si>
  <si>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</si>
  <si>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</si>
  <si>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</si>
  <si>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</si>
  <si>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</si>
  <si>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</si>
  <si>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</si>
  <si>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</si>
  <si>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</si>
  <si>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</si>
  <si>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</si>
  <si>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</si>
  <si>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</si>
  <si>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</si>
  <si>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</si>
  <si>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</si>
  <si>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</si>
  <si>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</si>
  <si>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</si>
  <si>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</si>
  <si>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</si>
  <si>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</si>
  <si>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</si>
  <si>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</si>
  <si>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</si>
  <si>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</si>
  <si>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</si>
  <si>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</si>
  <si>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</si>
  <si>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</si>
  <si>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</si>
  <si>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</si>
  <si>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</si>
  <si>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</si>
  <si>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</si>
  <si>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</si>
  <si>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</si>
  <si>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</si>
  <si>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</si>
  <si>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</si>
  <si>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</si>
  <si>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</si>
  <si>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</si>
  <si>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</si>
  <si>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</si>
  <si>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</si>
  <si>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</si>
  <si>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</si>
  <si>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</si>
  <si>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</si>
  <si>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</si>
  <si>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</si>
  <si>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</si>
  <si>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</si>
  <si>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</si>
  <si>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</si>
  <si>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</si>
  <si>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</si>
  <si>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</si>
  <si>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</si>
  <si>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</si>
  <si>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</si>
  <si>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</si>
  <si>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</si>
  <si>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</si>
  <si>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</si>
  <si>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</si>
  <si>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</si>
  <si>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</si>
  <si>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</si>
  <si>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</si>
  <si>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</si>
  <si>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</si>
  <si>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</si>
  <si>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</si>
  <si>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</si>
  <si>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</si>
  <si>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</si>
  <si>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</si>
  <si>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</si>
  <si>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</si>
  <si>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</si>
  <si>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</si>
  <si>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</si>
  <si>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</si>
  <si>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</si>
  <si>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</si>
  <si>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</si>
  <si>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</si>
  <si>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</si>
  <si>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</si>
  <si>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</si>
  <si>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</si>
  <si>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</si>
  <si>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</si>
  <si>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</si>
  <si>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</si>
  <si>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</si>
  <si>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</si>
  <si>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</si>
  <si>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</si>
  <si>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</si>
  <si>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</si>
  <si>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</si>
  <si>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</si>
  <si>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</si>
  <si>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</si>
  <si>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</si>
  <si>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</si>
  <si>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</si>
  <si>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</si>
  <si>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</si>
  <si>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</si>
  <si>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</si>
  <si>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</si>
  <si>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</si>
  <si>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</si>
  <si>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</si>
  <si>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</si>
  <si>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</si>
  <si>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</si>
  <si>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</si>
  <si>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</si>
  <si>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</si>
  <si>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</si>
  <si>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</si>
  <si>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</si>
  <si>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</si>
  <si>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</si>
  <si>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</si>
  <si>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</si>
  <si>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</si>
  <si>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</si>
  <si>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</si>
  <si>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</si>
  <si>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</si>
  <si>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</si>
  <si>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</si>
  <si>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</si>
  <si>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</si>
  <si>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</si>
  <si>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</si>
  <si>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</si>
  <si>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</si>
  <si>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</si>
  <si>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</si>
  <si>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</si>
  <si>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</si>
  <si>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</si>
  <si>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</si>
  <si>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</si>
  <si>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</si>
  <si>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</si>
  <si>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</si>
  <si>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</si>
  <si>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</si>
  <si>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</si>
  <si>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</si>
  <si>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</si>
  <si>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</si>
  <si>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</si>
  <si>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</si>
  <si>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</si>
  <si>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</si>
  <si>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</si>
  <si>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</si>
  <si>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</si>
  <si>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</si>
  <si>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</si>
  <si>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</si>
  <si>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</si>
  <si>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</si>
  <si>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</si>
  <si>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</si>
  <si>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</si>
  <si>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</si>
  <si>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</si>
  <si>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</si>
  <si>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</si>
  <si>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</si>
  <si>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</si>
  <si>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</si>
  <si>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</si>
  <si>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</si>
  <si>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</si>
  <si>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</si>
  <si>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</si>
  <si>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</si>
  <si>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</si>
  <si>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</si>
  <si>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</si>
  <si>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</si>
  <si>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</si>
  <si>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</si>
  <si>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</si>
  <si>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</si>
  <si>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</si>
  <si>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</si>
  <si>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</si>
  <si>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</si>
  <si>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</si>
  <si>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</si>
  <si>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</si>
  <si>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</si>
  <si>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</si>
  <si>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</si>
  <si>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</si>
  <si>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</si>
  <si>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</si>
  <si>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</si>
  <si>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</si>
  <si>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</si>
  <si>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</si>
  <si>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</si>
  <si>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</si>
  <si>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</si>
  <si>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</si>
  <si>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</si>
  <si>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</si>
  <si>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</si>
  <si>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</si>
  <si>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</si>
  <si>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</si>
  <si>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</si>
  <si>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</si>
  <si>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</si>
  <si>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</si>
  <si>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</si>
  <si>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</si>
  <si>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</si>
  <si>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</si>
  <si>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</si>
  <si>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</si>
  <si>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</si>
  <si>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</si>
  <si>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</si>
  <si>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</si>
  <si>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</si>
  <si>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</si>
  <si>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</si>
  <si>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</si>
  <si>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</si>
  <si>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</si>
  <si>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</si>
  <si>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</si>
  <si>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</si>
  <si>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</si>
  <si>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</si>
  <si>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</si>
  <si>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</si>
  <si>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</si>
  <si>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</si>
  <si>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</si>
  <si>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</si>
  <si>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</si>
  <si>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</si>
  <si>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</si>
  <si>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</si>
  <si>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</si>
  <si>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</si>
  <si>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</si>
  <si>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</si>
  <si>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</si>
  <si>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</si>
  <si>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</si>
  <si>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</si>
  <si>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</si>
  <si>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</si>
  <si>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</si>
  <si>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</si>
  <si>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</si>
  <si>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</si>
  <si>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</si>
  <si>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</si>
  <si>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</si>
  <si>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</si>
  <si>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</si>
  <si>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</si>
  <si>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</si>
  <si>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</si>
  <si>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</si>
  <si>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</si>
  <si>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</si>
  <si>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</si>
  <si>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</si>
  <si>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</si>
  <si>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</si>
  <si>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</si>
  <si>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</si>
  <si>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</si>
  <si>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</si>
  <si>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</si>
  <si>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</si>
  <si>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</si>
  <si>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</si>
  <si>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</si>
  <si>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</si>
  <si>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</si>
  <si>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</si>
  <si>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</si>
  <si>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</si>
  <si>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</si>
  <si>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</si>
  <si>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</si>
  <si>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</si>
  <si>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</si>
  <si>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</si>
  <si>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</si>
  <si>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</si>
  <si>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</si>
  <si>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</si>
  <si>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</si>
  <si>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</si>
  <si>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</si>
  <si>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</si>
  <si>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</si>
  <si>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</si>
  <si>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</si>
  <si>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</si>
  <si>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</si>
  <si>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</si>
  <si>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</si>
  <si>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</si>
  <si>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</si>
  <si>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</si>
  <si>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</si>
  <si>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</si>
  <si>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</si>
  <si>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</si>
  <si>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</si>
  <si>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</si>
  <si>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</si>
  <si>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</si>
  <si>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</si>
  <si>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</si>
  <si>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</si>
  <si>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</si>
  <si>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</si>
  <si>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</si>
  <si>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</si>
  <si>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</si>
  <si>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</si>
  <si>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</si>
  <si>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</si>
  <si>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</si>
  <si>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</si>
  <si>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</si>
  <si>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</si>
  <si>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</si>
  <si>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</si>
  <si>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</si>
  <si>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</si>
  <si>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</si>
  <si>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</si>
  <si>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</si>
  <si>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</si>
  <si>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</si>
  <si>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</si>
  <si>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</si>
  <si>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</si>
  <si>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</si>
  <si>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</si>
  <si>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</si>
  <si>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</si>
  <si>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</si>
  <si>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</si>
  <si>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</si>
  <si>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</si>
  <si>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</si>
  <si>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</si>
  <si>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</si>
  <si>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</si>
  <si>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</si>
  <si>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</si>
  <si>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</si>
  <si>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</si>
  <si>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</si>
  <si>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</si>
  <si>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</si>
  <si>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</si>
  <si>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</si>
  <si>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</si>
  <si>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</si>
  <si>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</si>
  <si>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</si>
  <si>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</si>
  <si>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</si>
  <si>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</si>
  <si>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</si>
  <si>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</si>
  <si>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</si>
  <si>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</si>
  <si>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</si>
  <si>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</si>
  <si>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</si>
  <si>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</si>
  <si>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</si>
  <si>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</si>
  <si>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</si>
  <si>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</si>
  <si>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</si>
  <si>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</si>
  <si>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</si>
  <si>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</si>
  <si>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</si>
  <si>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</si>
  <si>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</si>
  <si>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</si>
  <si>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</si>
  <si>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</si>
  <si>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</si>
  <si>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</si>
  <si>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</si>
  <si>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</si>
  <si>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</si>
  <si>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</si>
  <si>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</si>
  <si>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</si>
  <si>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</si>
  <si>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</si>
  <si>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</si>
  <si>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</si>
  <si>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</si>
  <si>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</si>
  <si>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</si>
  <si>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</si>
  <si>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</si>
  <si>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</si>
  <si>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</si>
  <si>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</si>
  <si>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</si>
  <si>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</si>
  <si>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</si>
  <si>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</si>
  <si>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</si>
  <si>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</si>
  <si>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</si>
  <si>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</si>
  <si>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</si>
  <si>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</si>
  <si>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</si>
  <si>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</si>
  <si>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</si>
  <si>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</si>
  <si>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</si>
  <si>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</si>
  <si>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</si>
  <si>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</si>
  <si>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</si>
  <si>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</si>
  <si>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</si>
  <si>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</si>
  <si>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</si>
  <si>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</si>
  <si>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</si>
  <si>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</si>
  <si>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</si>
  <si>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</si>
  <si>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</si>
  <si>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</si>
  <si>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</si>
  <si>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</si>
  <si>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</si>
  <si>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</si>
  <si>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</si>
  <si>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</si>
  <si>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</si>
  <si>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</si>
  <si>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</si>
  <si>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</si>
  <si>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</si>
  <si>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</si>
  <si>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</si>
  <si>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</si>
  <si>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</si>
  <si>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</si>
  <si>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</si>
  <si>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</si>
  <si>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</si>
  <si>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</si>
  <si>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</si>
  <si>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</si>
  <si>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</si>
  <si>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</si>
  <si>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</si>
  <si>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</si>
  <si>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</si>
  <si>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</si>
  <si>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</si>
  <si>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</si>
  <si>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</si>
  <si>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</si>
  <si>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</si>
  <si>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</si>
  <si>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</si>
  <si>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</si>
  <si>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</si>
  <si>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</si>
  <si>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</si>
  <si>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</si>
  <si>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</si>
  <si>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</si>
  <si>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</si>
  <si>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</si>
  <si>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</si>
  <si>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</si>
  <si>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</si>
  <si>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</si>
  <si>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</si>
  <si>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</si>
  <si>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</si>
  <si>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</si>
  <si>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</si>
  <si>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</si>
  <si>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</si>
  <si>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</si>
  <si>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</si>
  <si>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</si>
  <si>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</si>
  <si>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</si>
  <si>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</si>
  <si>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</si>
  <si>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</si>
  <si>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</si>
  <si>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</si>
  <si>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</si>
  <si>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</si>
  <si>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</si>
  <si>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</si>
  <si>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</si>
  <si>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</si>
  <si>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</si>
  <si>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</si>
  <si>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</si>
  <si>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</si>
  <si>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</si>
  <si>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</si>
  <si>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</si>
  <si>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</si>
  <si>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</si>
  <si>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</si>
  <si>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</si>
  <si>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</si>
  <si>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</si>
  <si>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</si>
  <si>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</si>
  <si>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</si>
  <si>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</si>
  <si>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</si>
  <si>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</si>
  <si>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</si>
  <si>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</si>
  <si>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</si>
  <si>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</si>
  <si>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</si>
  <si>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</si>
  <si>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</si>
  <si>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</si>
  <si>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</si>
  <si>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</si>
  <si>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</si>
  <si>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</si>
  <si>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</si>
  <si>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</si>
  <si>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</si>
  <si>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</si>
  <si>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</si>
  <si>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</si>
  <si>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</si>
  <si>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</si>
  <si>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</si>
  <si>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</si>
  <si>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</si>
  <si>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</si>
  <si>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</si>
  <si>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</si>
  <si>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</si>
  <si>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</si>
  <si>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</si>
  <si>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</si>
  <si>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</si>
  <si>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</si>
  <si>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</si>
  <si>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</si>
  <si>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</si>
  <si>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</si>
  <si>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</si>
  <si>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</si>
  <si>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</si>
  <si>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</si>
  <si>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</si>
  <si>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</si>
  <si>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</si>
  <si>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</si>
  <si>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</si>
  <si>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</si>
  <si>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</si>
  <si>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</si>
  <si>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</si>
  <si>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</si>
  <si>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</si>
  <si>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</si>
  <si>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</si>
  <si>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</si>
  <si>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</si>
  <si>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</si>
  <si>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</si>
  <si>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</si>
  <si>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</si>
  <si>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</si>
  <si>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</si>
  <si>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</si>
  <si>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</si>
  <si>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</si>
  <si>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</si>
  <si>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</si>
  <si>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</si>
  <si>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</si>
  <si>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</si>
  <si>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</si>
  <si>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</si>
  <si>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</si>
  <si>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</si>
  <si>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</si>
  <si>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</si>
  <si>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</si>
  <si>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</si>
  <si>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</si>
  <si>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</si>
  <si>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</si>
  <si>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</si>
  <si>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</si>
  <si>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</si>
  <si>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</si>
  <si>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</si>
  <si>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</si>
  <si>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</si>
  <si>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</si>
  <si>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</si>
  <si>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</si>
  <si>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</si>
  <si>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</si>
  <si>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</si>
  <si>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</si>
  <si>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</si>
  <si>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</si>
  <si>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</si>
  <si>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</si>
  <si>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</si>
  <si>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</si>
  <si>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</si>
  <si>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</si>
  <si>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</si>
  <si>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</si>
  <si>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</si>
  <si>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</si>
  <si>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</si>
  <si>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</si>
  <si>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</si>
  <si>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</si>
  <si>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</si>
  <si>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</si>
  <si>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</si>
  <si>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</si>
  <si>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</si>
  <si>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</si>
  <si>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</si>
  <si>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</si>
  <si>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</si>
  <si>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</si>
  <si>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</si>
  <si>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</si>
  <si>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</si>
  <si>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</si>
  <si>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</si>
  <si>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</si>
  <si>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</si>
  <si>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</si>
  <si>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</si>
  <si>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</si>
  <si>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</si>
  <si>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</si>
  <si>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</si>
  <si>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</si>
  <si>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</si>
  <si>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</si>
  <si>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</si>
  <si>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</si>
  <si>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</si>
  <si>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</si>
  <si>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</si>
  <si>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</si>
  <si>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</si>
  <si>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</si>
  <si>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</si>
  <si>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</si>
  <si>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</si>
  <si>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</si>
  <si>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</si>
  <si>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</si>
  <si>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</si>
  <si>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</si>
  <si>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</si>
  <si>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</si>
  <si>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</si>
  <si>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</si>
  <si>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</si>
  <si>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</si>
  <si>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</si>
  <si>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</si>
  <si>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</si>
  <si>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</si>
  <si>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</si>
  <si>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</si>
  <si>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</si>
  <si>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</si>
  <si>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</si>
  <si>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</si>
  <si>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</si>
  <si>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</si>
  <si>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</si>
  <si>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</si>
  <si>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</si>
  <si>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</si>
  <si>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</si>
  <si>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</si>
  <si>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</si>
  <si>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</si>
  <si>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</si>
  <si>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</si>
  <si>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</si>
  <si>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</si>
  <si>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</si>
  <si>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</si>
  <si>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</si>
  <si>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</si>
  <si>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</si>
  <si>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</si>
  <si>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</si>
  <si>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</si>
  <si>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</si>
  <si>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</si>
  <si>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</si>
  <si>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</si>
  <si>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</si>
  <si>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</si>
  <si>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</si>
  <si>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</si>
  <si>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</si>
  <si>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</si>
  <si>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</si>
  <si>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</si>
  <si>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</si>
  <si>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</si>
  <si>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</si>
  <si>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</si>
  <si>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</si>
  <si>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</si>
  <si>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</si>
  <si>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</si>
  <si>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</si>
  <si>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</si>
  <si>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</si>
  <si>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</si>
  <si>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</si>
  <si>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</si>
  <si>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</si>
  <si>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</si>
  <si>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</si>
  <si>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</si>
  <si>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</si>
  <si>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</si>
  <si>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</si>
  <si>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</si>
  <si>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</si>
  <si>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</si>
  <si>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</si>
  <si>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</si>
  <si>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</si>
  <si>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</si>
  <si>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</si>
  <si>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</si>
  <si>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</si>
  <si>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</si>
  <si>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</si>
  <si>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</si>
  <si>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</si>
  <si>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</si>
  <si>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</si>
  <si>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</si>
  <si>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</si>
  <si>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</si>
  <si>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</si>
  <si>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</si>
  <si>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</si>
  <si>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</si>
  <si>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</si>
  <si>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</si>
  <si>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</si>
  <si>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</si>
  <si>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</si>
  <si>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</si>
  <si>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</si>
  <si>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</si>
  <si>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</si>
  <si>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</si>
  <si>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</si>
  <si>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</si>
  <si>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</si>
  <si>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</si>
  <si>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</si>
  <si>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</si>
  <si>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</si>
  <si>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</si>
  <si>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</si>
  <si>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</si>
  <si>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</si>
  <si>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</si>
  <si>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</si>
  <si>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</si>
  <si>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</si>
  <si>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</si>
  <si>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</si>
  <si>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</si>
  <si>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</si>
  <si>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</si>
  <si>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</si>
  <si>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</si>
  <si>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</si>
  <si>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</si>
  <si>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</si>
  <si>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</si>
  <si>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</si>
  <si>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</si>
  <si>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</si>
  <si>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</si>
  <si>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</si>
  <si>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</si>
  <si>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</si>
  <si>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</si>
  <si>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</si>
  <si>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</si>
  <si>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</si>
  <si>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</si>
  <si>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</si>
  <si>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</si>
  <si>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</si>
  <si>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</si>
  <si>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</si>
  <si>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</si>
  <si>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</si>
  <si>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</si>
  <si>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</si>
  <si>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</si>
  <si>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</si>
  <si>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</si>
  <si>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</si>
  <si>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</si>
  <si>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</si>
  <si>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</si>
  <si>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</si>
  <si>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</si>
  <si>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</si>
  <si>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</si>
  <si>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</si>
  <si>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</si>
  <si>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</si>
  <si>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</si>
  <si>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</si>
  <si>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</si>
  <si>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</si>
  <si>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</si>
  <si>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</si>
  <si>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</si>
  <si>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</si>
  <si>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</si>
  <si>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</si>
  <si>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</si>
  <si>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</si>
  <si>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</si>
  <si>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</si>
  <si>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</si>
  <si>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</si>
  <si>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</si>
  <si>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</si>
  <si>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</si>
  <si>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</si>
  <si>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</si>
  <si>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</si>
  <si>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</si>
  <si>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</si>
  <si>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</si>
  <si>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</si>
  <si>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</si>
  <si>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</si>
  <si>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</si>
  <si>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</si>
  <si>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</si>
  <si>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</si>
  <si>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</si>
  <si>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</si>
  <si>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</si>
  <si>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</si>
  <si>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</si>
  <si>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</si>
  <si>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</si>
  <si>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</si>
  <si>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</si>
  <si>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</si>
  <si>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</si>
  <si>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</si>
  <si>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</si>
  <si>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</si>
  <si>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</si>
  <si>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</si>
  <si>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</si>
  <si>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</si>
  <si>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</si>
  <si>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</si>
  <si>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</si>
  <si>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</si>
  <si>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</si>
  <si>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</si>
  <si>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</si>
  <si>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</si>
  <si>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</si>
  <si>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</si>
  <si>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</si>
  <si>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</si>
  <si>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</si>
  <si>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</si>
  <si>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</si>
  <si>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</si>
  <si>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</si>
  <si>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</si>
  <si>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</si>
  <si>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</si>
  <si>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</si>
  <si>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</si>
  <si>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</si>
  <si>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</si>
  <si>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</si>
  <si>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</si>
  <si>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</si>
  <si>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</si>
  <si>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</si>
  <si>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</si>
  <si>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</si>
  <si>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</si>
  <si>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</si>
  <si>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</si>
  <si>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</si>
  <si>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</si>
  <si>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</si>
  <si>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</si>
  <si>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</si>
  <si>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</si>
  <si>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</si>
  <si>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</si>
  <si>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</si>
  <si>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</si>
  <si>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</si>
  <si>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</si>
  <si>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</si>
  <si>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</si>
  <si>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</si>
  <si>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</si>
  <si>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</si>
  <si>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</si>
  <si>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</si>
  <si>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</si>
  <si>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</si>
  <si>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</si>
  <si>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</si>
  <si>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</si>
  <si>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</si>
  <si>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</si>
  <si>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</si>
  <si>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</si>
  <si>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</si>
  <si>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</si>
  <si>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</si>
  <si>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</si>
  <si>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</si>
  <si>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</si>
  <si>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</si>
  <si>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</si>
  <si>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</si>
  <si>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</si>
  <si>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</si>
  <si>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</si>
  <si>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</si>
  <si>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</si>
  <si>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</si>
  <si>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</si>
  <si>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</si>
  <si>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</si>
  <si>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</si>
  <si>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</si>
  <si>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</si>
  <si>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</si>
  <si>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</si>
  <si>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</si>
  <si>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</si>
  <si>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</si>
  <si>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</si>
  <si>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</si>
  <si>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</si>
  <si>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</si>
  <si>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</si>
  <si>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</si>
  <si>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</si>
  <si>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</si>
  <si>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</si>
  <si>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</si>
  <si>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</si>
  <si>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</si>
  <si>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</si>
  <si>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</si>
  <si>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</si>
  <si>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</si>
  <si>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</si>
  <si>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</si>
  <si>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</si>
  <si>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</si>
  <si>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</si>
  <si>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</si>
  <si>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</si>
  <si>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</si>
  <si>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</si>
  <si>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</si>
  <si>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</si>
  <si>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</si>
  <si>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</si>
  <si>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</si>
  <si>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</si>
  <si>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</si>
  <si>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</si>
  <si>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</si>
  <si>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</si>
  <si>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</si>
  <si>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</si>
  <si>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</si>
  <si>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</si>
  <si>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</si>
  <si>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</si>
  <si>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</si>
  <si>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</si>
  <si>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</si>
  <si>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</si>
  <si>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</si>
  <si>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</si>
  <si>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</si>
  <si>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</si>
  <si>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</si>
  <si>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</si>
  <si>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</si>
  <si>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</si>
  <si>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</si>
  <si>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</si>
  <si>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</si>
  <si>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</si>
  <si>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</si>
  <si>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</si>
  <si>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</si>
  <si>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</si>
  <si>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</si>
  <si>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</si>
  <si>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</si>
  <si>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</si>
  <si>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</si>
  <si>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</si>
  <si>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</si>
  <si>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</si>
  <si>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</si>
  <si>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</si>
  <si>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</si>
  <si>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</si>
  <si>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</si>
  <si>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</si>
  <si>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</si>
  <si>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</si>
  <si>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</si>
  <si>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</si>
  <si>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</si>
  <si>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</si>
  <si>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</si>
  <si>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</si>
  <si>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</si>
  <si>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</si>
  <si>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</si>
  <si>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</si>
  <si>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</si>
  <si>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</si>
  <si>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</si>
  <si>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</si>
  <si>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</si>
  <si>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</si>
  <si>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</si>
  <si>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</si>
  <si>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</si>
  <si>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</si>
  <si>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</si>
  <si>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</si>
  <si>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</si>
  <si>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</si>
  <si>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</si>
  <si>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</si>
  <si>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</si>
  <si>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</si>
  <si>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</si>
  <si>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</si>
  <si>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</si>
  <si>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</si>
  <si>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</si>
  <si>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</si>
  <si>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</si>
  <si>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</si>
  <si>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</si>
  <si>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</si>
  <si>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</si>
  <si>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</si>
  <si>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</si>
  <si>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</si>
  <si>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</si>
  <si>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</si>
  <si>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</si>
  <si>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</si>
  <si>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</si>
  <si>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</si>
  <si>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</si>
  <si>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</si>
  <si>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</si>
  <si>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</si>
  <si>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</si>
  <si>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</si>
  <si>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</si>
  <si>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</si>
  <si>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</si>
  <si>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</si>
  <si>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</si>
  <si>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</si>
  <si>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</si>
  <si>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</si>
  <si>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</si>
  <si>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</si>
  <si>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</si>
  <si>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</si>
  <si>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</si>
  <si>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</si>
  <si>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</si>
  <si>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</si>
  <si>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</si>
  <si>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</si>
  <si>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</si>
  <si>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</si>
  <si>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</si>
  <si>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</si>
  <si>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</si>
  <si>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</si>
  <si>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</si>
  <si>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</si>
  <si>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</si>
  <si>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</si>
  <si>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</si>
  <si>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</si>
  <si>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</si>
  <si>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</si>
  <si>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</si>
  <si>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</si>
  <si>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</si>
  <si>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</si>
  <si>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</si>
  <si>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</si>
  <si>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</si>
  <si>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</si>
  <si>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</si>
  <si>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</si>
  <si>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</si>
  <si>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</si>
  <si>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</si>
  <si>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</si>
  <si>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</si>
  <si>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</si>
  <si>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</si>
  <si>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</si>
  <si>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</si>
  <si>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</si>
  <si>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</si>
  <si>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</si>
  <si>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</si>
  <si>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</si>
  <si>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</si>
  <si>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</si>
  <si>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</si>
  <si>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</si>
  <si>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</si>
  <si>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</si>
  <si>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</si>
  <si>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</si>
  <si>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</si>
  <si>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</si>
  <si>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</si>
  <si>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</si>
  <si>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</si>
  <si>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</si>
  <si>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</si>
  <si>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</si>
  <si>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</si>
  <si>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</si>
  <si>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</si>
  <si>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</si>
  <si>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</si>
  <si>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</si>
  <si>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</si>
  <si>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</si>
  <si>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</si>
  <si>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</si>
  <si>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</si>
  <si>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</si>
  <si>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</si>
  <si>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</si>
  <si>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</si>
  <si>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</si>
  <si>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</si>
  <si>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</si>
  <si>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</si>
  <si>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</si>
  <si>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</si>
  <si>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</si>
  <si>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</si>
  <si>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</si>
  <si>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</si>
  <si>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</si>
  <si>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</si>
  <si>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</si>
  <si>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</si>
  <si>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</si>
  <si>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</si>
  <si>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</si>
  <si>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</si>
  <si>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</si>
  <si>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</si>
  <si>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</si>
  <si>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</si>
  <si>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</si>
  <si>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</si>
  <si>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</si>
  <si>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</si>
  <si>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</si>
  <si>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</si>
  <si>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</si>
  <si>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</si>
  <si>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</si>
  <si>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</si>
  <si>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</si>
  <si>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</si>
  <si>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</si>
  <si>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</si>
  <si>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</si>
  <si>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</si>
  <si>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</si>
  <si>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</si>
  <si>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</si>
  <si>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</si>
  <si>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</si>
  <si>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</si>
  <si>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</si>
  <si>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</si>
  <si>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</si>
  <si>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</si>
  <si>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</si>
  <si>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</si>
  <si>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</si>
  <si>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</si>
  <si>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</si>
  <si>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</si>
  <si>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</si>
  <si>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</si>
  <si>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</si>
  <si>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</si>
  <si>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</si>
  <si>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</si>
  <si>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</si>
  <si>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</si>
  <si>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</si>
  <si>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</si>
  <si>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</si>
  <si>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</si>
  <si>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</si>
  <si>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</si>
  <si>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</si>
  <si>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</si>
  <si>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</si>
  <si>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</si>
  <si>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</si>
  <si>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</si>
  <si>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</si>
  <si>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</si>
  <si>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</si>
  <si>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</si>
  <si>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</si>
  <si>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</si>
  <si>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</si>
  <si>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</si>
  <si>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</si>
  <si>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</si>
  <si>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</si>
  <si>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</si>
  <si>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</si>
  <si>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</si>
  <si>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</si>
  <si>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</si>
  <si>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</si>
  <si>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</si>
  <si>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</si>
  <si>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</si>
  <si>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</si>
  <si>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</si>
  <si>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</si>
  <si>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</si>
  <si>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</si>
  <si>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</si>
  <si>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</si>
  <si>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</si>
  <si>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</si>
  <si>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</si>
  <si>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</si>
  <si>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</si>
  <si>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</si>
  <si>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</si>
  <si>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</si>
  <si>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</si>
  <si>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</si>
  <si>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</si>
  <si>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</si>
  <si>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</si>
  <si>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</si>
  <si>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</si>
  <si>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</si>
  <si>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</si>
  <si>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</si>
  <si>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</si>
  <si>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</si>
  <si>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</si>
  <si>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</si>
  <si>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</si>
  <si>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</si>
  <si>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</si>
  <si>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</si>
  <si>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</si>
  <si>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</si>
  <si>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</si>
  <si>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</si>
  <si>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</si>
  <si>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</si>
  <si>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</si>
  <si>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</si>
  <si>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</si>
  <si>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</si>
  <si>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</si>
  <si>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</si>
  <si>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</si>
  <si>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</si>
  <si>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</si>
  <si>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</si>
  <si>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</si>
  <si>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</si>
  <si>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</si>
  <si>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</si>
  <si>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</si>
  <si>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</si>
  <si>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</si>
  <si>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</si>
  <si>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</si>
  <si>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</si>
  <si>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</si>
  <si>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</si>
  <si>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</si>
  <si>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</si>
  <si>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</si>
  <si>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</si>
  <si>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</si>
  <si>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</si>
  <si>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</si>
  <si>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</si>
  <si>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</si>
  <si>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</si>
  <si>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</si>
  <si>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</si>
  <si>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</si>
  <si>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</si>
  <si>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</si>
  <si>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</si>
  <si>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</si>
  <si>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</si>
  <si>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</si>
  <si>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</si>
  <si>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</si>
  <si>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</si>
  <si>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</si>
  <si>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</si>
  <si>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</si>
  <si>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</si>
  <si>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</si>
  <si>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</si>
  <si>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</si>
  <si>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</si>
  <si>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</si>
  <si>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</si>
  <si>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</si>
  <si>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</si>
  <si>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</si>
  <si>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</si>
  <si>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</si>
  <si>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</si>
  <si>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</si>
  <si>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</si>
  <si>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</si>
  <si>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</si>
  <si>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</si>
  <si>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</si>
  <si>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</si>
  <si>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</si>
  <si>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</si>
  <si>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</si>
  <si>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</si>
  <si>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</si>
  <si>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</si>
  <si>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</si>
  <si>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</si>
  <si>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</si>
  <si>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</si>
  <si>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</si>
  <si>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</si>
  <si>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</si>
  <si>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</si>
  <si>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</si>
  <si>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</si>
  <si>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</si>
  <si>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</si>
  <si>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</si>
  <si>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</si>
  <si>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</si>
  <si>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</si>
  <si>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</si>
  <si>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</si>
  <si>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</si>
  <si>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</si>
  <si>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</si>
  <si>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</si>
  <si>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</si>
  <si>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</si>
  <si>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</si>
  <si>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</si>
  <si>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</si>
  <si>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</si>
  <si>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</si>
  <si>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</si>
  <si>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</si>
  <si>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</si>
  <si>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</si>
  <si>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</si>
  <si>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</si>
  <si>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</si>
  <si>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</si>
  <si>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</si>
  <si>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</si>
  <si>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</si>
  <si>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</si>
  <si>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</si>
  <si>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</si>
  <si>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</si>
  <si>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</si>
  <si>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</si>
  <si>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</si>
  <si>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</si>
  <si>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</si>
  <si>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</si>
  <si>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</si>
  <si>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</si>
  <si>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</si>
  <si>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</si>
  <si>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</si>
  <si>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</si>
  <si>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</si>
  <si>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</si>
  <si>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</si>
  <si>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</si>
  <si>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</si>
  <si>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</si>
  <si>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</si>
  <si>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</si>
  <si>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</si>
  <si>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</si>
  <si>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</si>
  <si>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</si>
  <si>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</si>
  <si>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</si>
  <si>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</si>
  <si>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</si>
  <si>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</si>
  <si>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</si>
  <si>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</si>
  <si>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</si>
  <si>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</si>
  <si>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</si>
  <si>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</si>
  <si>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</si>
  <si>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</si>
  <si>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</si>
  <si>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</si>
  <si>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</si>
  <si>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</si>
  <si>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</si>
  <si>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</si>
  <si>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</si>
  <si>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</si>
  <si>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</si>
  <si>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</si>
  <si>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</si>
  <si>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</si>
  <si>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</si>
  <si>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</si>
  <si>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</si>
  <si>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</si>
  <si>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</si>
  <si>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</si>
  <si>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</si>
  <si>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</si>
  <si>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</si>
  <si>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</si>
  <si>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</si>
  <si>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</si>
  <si>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</si>
  <si>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</si>
  <si>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</si>
  <si>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</si>
  <si>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</si>
  <si>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</si>
  <si>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</si>
  <si>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</si>
  <si>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</si>
  <si>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</si>
  <si>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</si>
  <si>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</si>
  <si>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</si>
  <si>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</si>
  <si>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</si>
  <si>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</si>
  <si>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</si>
  <si>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</si>
  <si>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</si>
  <si>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</si>
  <si>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</si>
  <si>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</si>
  <si>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</si>
  <si>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</si>
  <si>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</si>
  <si>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</si>
  <si>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</si>
  <si>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</si>
  <si>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</si>
  <si>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</si>
  <si>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</si>
  <si>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</si>
  <si>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</si>
  <si>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</si>
  <si>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</si>
  <si>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</si>
  <si>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</si>
  <si>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</si>
  <si>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</si>
  <si>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</si>
  <si>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</si>
  <si>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</si>
  <si>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</si>
  <si>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</si>
  <si>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</si>
  <si>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</si>
  <si>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</si>
  <si>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</si>
  <si>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</si>
  <si>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</si>
  <si>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</si>
  <si>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</si>
  <si>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</si>
  <si>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</si>
  <si>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</si>
  <si>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</si>
  <si>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</si>
  <si>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</si>
  <si>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</si>
  <si>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</si>
  <si>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</si>
  <si>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</si>
  <si>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</si>
  <si>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</si>
  <si>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</si>
  <si>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</si>
  <si>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</si>
  <si>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</si>
  <si>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</si>
  <si>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</si>
  <si>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</si>
  <si>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</si>
  <si>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</si>
  <si>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</si>
  <si>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</si>
  <si>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</si>
  <si>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</si>
  <si>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</si>
  <si>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</si>
  <si>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</si>
  <si>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</si>
  <si>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</si>
  <si>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</si>
  <si>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</si>
  <si>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</si>
  <si>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</si>
  <si>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</si>
  <si>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</si>
  <si>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</si>
  <si>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</si>
  <si>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</si>
  <si>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</si>
  <si>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</si>
  <si>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</si>
  <si>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</si>
  <si>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</si>
  <si>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</si>
  <si>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</si>
  <si>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</si>
  <si>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</si>
  <si>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</si>
  <si>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</si>
  <si>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</si>
  <si>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</si>
  <si>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</si>
  <si>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</si>
  <si>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</si>
  <si>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</si>
  <si>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</si>
  <si>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</si>
  <si>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</si>
  <si>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</si>
  <si>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</si>
  <si>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</si>
  <si>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</si>
  <si>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</si>
  <si>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</si>
  <si>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</si>
  <si>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</si>
  <si>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</si>
  <si>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</si>
  <si>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</si>
  <si>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</si>
  <si>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</si>
  <si>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</si>
  <si>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</si>
  <si>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</si>
  <si>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</si>
  <si>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</si>
  <si>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</si>
  <si>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</si>
  <si>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</si>
  <si>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</si>
  <si>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</si>
  <si>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</si>
  <si>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</si>
  <si>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</si>
  <si>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</si>
  <si>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</si>
  <si>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</si>
  <si>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</si>
  <si>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</si>
  <si>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</si>
  <si>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</si>
  <si>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</si>
  <si>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</si>
  <si>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</si>
  <si>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</si>
  <si>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</si>
  <si>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</si>
  <si>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</si>
  <si>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</si>
  <si>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</si>
  <si>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</si>
  <si>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</si>
  <si>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</si>
  <si>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</si>
  <si>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</si>
  <si>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</si>
  <si>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</si>
  <si>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</si>
  <si>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</si>
  <si>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</si>
  <si>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</si>
  <si>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</si>
  <si>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</si>
  <si>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</si>
  <si>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</si>
  <si>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</si>
  <si>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</si>
  <si>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</si>
  <si>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</si>
  <si>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</si>
  <si>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</si>
  <si>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</si>
  <si>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</si>
  <si>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</si>
  <si>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</si>
  <si>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</si>
  <si>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</si>
  <si>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</si>
  <si>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</si>
  <si>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</si>
  <si>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</si>
  <si>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</si>
  <si>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</si>
  <si>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</si>
  <si>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</si>
  <si>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</si>
  <si>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</si>
  <si>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</si>
  <si>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</si>
  <si>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</si>
  <si>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</si>
  <si>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</si>
  <si>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</si>
  <si>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</si>
  <si>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</si>
  <si>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</si>
  <si>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</si>
  <si>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</si>
  <si>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</si>
  <si>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</si>
  <si>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</si>
  <si>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</si>
  <si>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</si>
  <si>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</si>
  <si>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</si>
  <si>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</si>
  <si>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</si>
  <si>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</si>
  <si>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</si>
  <si>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</si>
  <si>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</si>
  <si>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</si>
  <si>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</si>
  <si>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</si>
  <si>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</si>
  <si>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</si>
  <si>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</si>
  <si>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</si>
  <si>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</si>
  <si>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</si>
  <si>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</si>
  <si>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</si>
  <si>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</si>
  <si>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</si>
  <si>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</si>
  <si>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</si>
  <si>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</si>
  <si>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</si>
  <si>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</si>
  <si>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</si>
  <si>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</si>
  <si>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</si>
  <si>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</si>
  <si>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</si>
  <si>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</si>
  <si>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</si>
  <si>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</si>
  <si>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</si>
  <si>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</si>
  <si>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</si>
  <si>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</si>
  <si>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</si>
  <si>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</si>
  <si>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</si>
  <si>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</si>
  <si>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</si>
  <si>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</si>
  <si>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</si>
  <si>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</si>
  <si>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</si>
  <si>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</si>
  <si>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</si>
  <si>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</si>
  <si>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</si>
  <si>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</si>
  <si>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</si>
  <si>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</si>
  <si>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</si>
  <si>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</si>
  <si>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</si>
  <si>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</si>
  <si>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</si>
  <si>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</si>
  <si>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</si>
  <si>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</si>
  <si>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</si>
  <si>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</si>
  <si>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</si>
  <si>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</si>
  <si>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</si>
  <si>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</si>
  <si>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</si>
  <si>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</si>
  <si>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</si>
  <si>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</si>
  <si>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</si>
  <si>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</si>
  <si>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</si>
  <si>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</si>
  <si>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</si>
  <si>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</si>
  <si>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</si>
  <si>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</si>
  <si>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</si>
  <si>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</si>
  <si>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</si>
  <si>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</si>
  <si>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</si>
  <si>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</si>
  <si>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</si>
  <si>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</si>
  <si>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</si>
  <si>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</si>
  <si>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</si>
  <si>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</si>
  <si>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</si>
  <si>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</si>
  <si>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</si>
  <si>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</si>
  <si>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</si>
  <si>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</si>
  <si>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</si>
  <si>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</si>
  <si>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</si>
  <si>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</si>
  <si>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</si>
  <si>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</si>
  <si>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</si>
  <si>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</si>
  <si>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</si>
  <si>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</si>
  <si>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</si>
  <si>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</si>
  <si>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</si>
  <si>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</si>
  <si>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</si>
  <si>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</si>
  <si>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</si>
  <si>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</si>
  <si>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</si>
  <si>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</si>
  <si>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</si>
  <si>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</si>
  <si>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</si>
  <si>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</si>
  <si>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</si>
  <si>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</si>
  <si>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</si>
  <si>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</si>
  <si>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</si>
  <si>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</si>
  <si>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</si>
  <si>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</si>
  <si>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</si>
  <si>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</si>
  <si>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</si>
  <si>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</si>
  <si>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</si>
  <si>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</si>
  <si>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</si>
  <si>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</si>
  <si>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</si>
  <si>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</si>
  <si>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</si>
  <si>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</si>
  <si>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</si>
  <si>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</si>
  <si>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</si>
  <si>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</si>
  <si>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</si>
  <si>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</si>
  <si>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</si>
  <si>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</si>
  <si>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</si>
  <si>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</si>
  <si>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</si>
  <si>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</si>
  <si>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</si>
  <si>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</si>
  <si>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</si>
  <si>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</si>
  <si>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</si>
  <si>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</si>
  <si>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</si>
  <si>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</si>
  <si>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</si>
  <si>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</si>
  <si>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</si>
  <si>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</si>
  <si>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</si>
  <si>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</si>
  <si>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</si>
  <si>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</si>
  <si>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</si>
  <si>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</si>
  <si>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</si>
  <si>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</si>
  <si>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</si>
  <si>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</si>
  <si>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</si>
  <si>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</si>
  <si>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</si>
  <si>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</si>
  <si>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</si>
  <si>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</si>
  <si>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</si>
  <si>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</si>
  <si>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</si>
  <si>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</si>
  <si>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</si>
  <si>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</si>
  <si>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</si>
  <si>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</si>
  <si>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</si>
  <si>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</si>
  <si>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</si>
  <si>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</si>
  <si>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</si>
  <si>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</si>
  <si>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</si>
  <si>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</si>
  <si>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</si>
  <si>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</si>
  <si>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</si>
  <si>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</si>
  <si>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</si>
  <si>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</si>
  <si>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</si>
  <si>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</si>
  <si>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</si>
  <si>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</si>
  <si>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</si>
  <si>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</si>
  <si>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</si>
  <si>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</si>
  <si>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</si>
  <si>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</si>
  <si>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</si>
  <si>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</si>
  <si>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</si>
  <si>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</si>
  <si>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</si>
  <si>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</si>
  <si>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</si>
  <si>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</si>
  <si>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</si>
  <si>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</si>
  <si>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</si>
  <si>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</si>
  <si>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</si>
  <si>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</si>
  <si>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</si>
  <si>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</si>
  <si>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</si>
  <si>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</si>
  <si>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</si>
  <si>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</si>
  <si>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</si>
  <si>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</si>
  <si>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</si>
  <si>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</si>
  <si>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</si>
  <si>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</si>
  <si>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</si>
  <si>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</si>
  <si>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</si>
  <si>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</si>
  <si>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</si>
  <si>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</si>
  <si>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</si>
  <si>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</si>
  <si>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</si>
  <si>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</si>
  <si>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</si>
  <si>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</si>
  <si>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</si>
  <si>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</si>
  <si>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</si>
  <si>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</si>
  <si>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</si>
  <si>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</si>
  <si>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</si>
  <si>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</si>
  <si>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</si>
  <si>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</si>
  <si>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</si>
  <si>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</si>
  <si>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</si>
  <si>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</si>
  <si>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</si>
  <si>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</si>
  <si>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</si>
  <si>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</si>
  <si>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</si>
  <si>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</si>
  <si>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</si>
  <si>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</si>
  <si>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</si>
  <si>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</si>
  <si>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</si>
  <si>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</si>
  <si>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</si>
  <si>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</si>
  <si>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</si>
  <si>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</si>
  <si>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</si>
  <si>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</si>
  <si>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</si>
  <si>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</si>
  <si>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</si>
  <si>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</si>
  <si>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</si>
  <si>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</si>
  <si>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</si>
  <si>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</si>
  <si>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</si>
  <si>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</si>
  <si>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</si>
  <si>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</si>
  <si>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</si>
  <si>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</si>
  <si>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</si>
  <si>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</si>
  <si>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</si>
  <si>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</si>
  <si>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</si>
  <si>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</si>
  <si>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</si>
  <si>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</si>
  <si>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</si>
  <si>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</si>
  <si>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</si>
  <si>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</si>
  <si>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</si>
  <si>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</si>
  <si>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</si>
  <si>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</si>
  <si>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</si>
  <si>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</si>
  <si>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</si>
  <si>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</si>
  <si>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</si>
  <si>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</si>
  <si>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</si>
  <si>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</si>
  <si>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</si>
  <si>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</si>
  <si>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</si>
  <si>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</si>
  <si>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</si>
  <si>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</si>
  <si>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</si>
  <si>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</si>
  <si>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</si>
  <si>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</si>
  <si>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</si>
  <si>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</si>
  <si>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</si>
  <si>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</si>
  <si>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</si>
  <si>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</si>
  <si>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</si>
  <si>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</si>
  <si>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</si>
  <si>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</si>
  <si>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</si>
  <si>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</si>
  <si>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</si>
  <si>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</si>
  <si>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</si>
  <si>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</si>
  <si>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</si>
  <si>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</si>
  <si>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</si>
  <si>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</si>
  <si>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</si>
  <si>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</si>
  <si>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</si>
  <si>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</si>
  <si>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</si>
  <si>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</si>
  <si>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</si>
  <si>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</si>
  <si>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</si>
  <si>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</si>
  <si>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</si>
  <si>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</si>
  <si>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</si>
  <si>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</si>
  <si>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</si>
  <si>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</si>
  <si>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</si>
  <si>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</si>
  <si>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</si>
  <si>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</si>
  <si>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</si>
  <si>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</si>
  <si>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</si>
  <si>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</si>
  <si>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</si>
  <si>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</si>
  <si>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</si>
  <si>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</si>
  <si>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</si>
  <si>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</si>
  <si>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</si>
  <si>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</si>
  <si>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</si>
  <si>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</si>
  <si>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</si>
  <si>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</si>
  <si>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</si>
  <si>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</si>
  <si>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</si>
  <si>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</si>
  <si>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</si>
  <si>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</si>
  <si>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</si>
  <si>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</si>
  <si>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</si>
  <si>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</si>
  <si>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</si>
  <si>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</si>
  <si>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</si>
  <si>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</si>
  <si>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</si>
  <si>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</si>
  <si>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</si>
  <si>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</si>
  <si>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</si>
  <si>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</si>
  <si>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</si>
  <si>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</si>
  <si>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</si>
  <si>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</si>
  <si>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</si>
  <si>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</si>
  <si>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</si>
  <si>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</si>
  <si>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</si>
  <si>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</si>
  <si>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</si>
  <si>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</si>
  <si>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</si>
  <si>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</si>
  <si>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</si>
  <si>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</si>
  <si>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</si>
  <si>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</si>
  <si>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</si>
  <si>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</si>
  <si>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</si>
  <si>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</si>
  <si>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</si>
  <si>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</si>
  <si>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</si>
  <si>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</si>
  <si>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</si>
  <si>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</si>
  <si>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</si>
  <si>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</si>
  <si>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</si>
  <si>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</si>
  <si>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</si>
  <si>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</si>
  <si>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</si>
  <si>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</si>
  <si>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</si>
  <si>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</si>
  <si>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</si>
  <si>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</si>
  <si>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</si>
  <si>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</si>
  <si>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</si>
  <si>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</si>
  <si>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</si>
  <si>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</si>
  <si>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</si>
  <si>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</si>
  <si>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</si>
  <si>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</si>
  <si>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</si>
  <si>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</si>
  <si>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</si>
  <si>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</si>
  <si>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</si>
  <si>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</si>
  <si>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</si>
  <si>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</si>
  <si>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</si>
  <si>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</si>
  <si>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</si>
  <si>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</si>
  <si>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</si>
  <si>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</si>
  <si>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</si>
  <si>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</si>
  <si>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</si>
  <si>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</si>
  <si>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</si>
  <si>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</si>
  <si>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</si>
  <si>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</si>
  <si>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</si>
  <si>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</si>
  <si>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</si>
  <si>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</si>
  <si>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</si>
  <si>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</si>
  <si>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</si>
  <si>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</si>
  <si>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</si>
  <si>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</si>
  <si>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</si>
  <si>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</si>
  <si>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</si>
  <si>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</si>
  <si>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</si>
  <si>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</si>
  <si>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</si>
  <si>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</si>
  <si>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</si>
  <si>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</si>
  <si>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</si>
  <si>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</si>
  <si>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</si>
  <si>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</si>
  <si>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</si>
  <si>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</si>
  <si>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</si>
  <si>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</si>
  <si>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</si>
  <si>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</si>
  <si>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</si>
  <si>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</si>
  <si>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</si>
  <si>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</si>
  <si>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</si>
  <si>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</si>
  <si>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</si>
  <si>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</si>
  <si>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</si>
  <si>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</si>
  <si>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</si>
  <si>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</si>
  <si>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</si>
  <si>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</si>
  <si>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</si>
  <si>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</si>
  <si>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</si>
  <si>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</si>
  <si>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</si>
  <si>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</si>
  <si>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</si>
  <si>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</si>
  <si>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</si>
  <si>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</si>
  <si>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</si>
  <si>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</si>
  <si>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</si>
  <si>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</si>
  <si>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</si>
  <si>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</si>
  <si>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</si>
  <si>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</si>
  <si>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</si>
  <si>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</si>
  <si>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</si>
  <si>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</si>
  <si>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</si>
  <si>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</si>
  <si>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</si>
  <si>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</si>
  <si>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</si>
  <si>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</si>
  <si>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</si>
  <si>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</si>
  <si>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</si>
  <si>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</si>
  <si>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</si>
  <si>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</si>
  <si>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</si>
  <si>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</si>
  <si>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</si>
  <si>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</si>
  <si>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</si>
  <si>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</si>
  <si>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</si>
  <si>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</si>
  <si>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</si>
  <si>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</si>
  <si>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</si>
  <si>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</si>
  <si>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</si>
  <si>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</si>
  <si>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</si>
  <si>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</si>
  <si>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</si>
  <si>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</si>
  <si>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</si>
  <si>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</si>
  <si>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</si>
  <si>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</si>
  <si>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</si>
  <si>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</si>
  <si>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</si>
  <si>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</si>
  <si>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</si>
  <si>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</si>
  <si>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</si>
  <si>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</si>
  <si>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</si>
  <si>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</si>
  <si>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</si>
  <si>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</si>
  <si>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</si>
  <si>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</si>
  <si>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</si>
  <si>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</si>
  <si>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</si>
  <si>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</si>
  <si>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</si>
  <si>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</si>
  <si>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</si>
  <si>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</si>
  <si>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</si>
  <si>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</si>
  <si>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</si>
  <si>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</si>
  <si>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</si>
  <si>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</si>
  <si>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</si>
  <si>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</si>
  <si>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</si>
  <si>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</si>
  <si>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</si>
  <si>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</si>
  <si>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</si>
  <si>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</si>
  <si>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</si>
  <si>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</si>
  <si>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</si>
  <si>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</si>
  <si>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</si>
  <si>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</si>
  <si>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</si>
  <si>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</si>
  <si>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</si>
  <si>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</si>
  <si>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</si>
  <si>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</si>
  <si>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</si>
  <si>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</si>
  <si>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</si>
  <si>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</si>
  <si>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</si>
  <si>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</si>
  <si>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</si>
  <si>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</si>
  <si>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</si>
  <si>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</si>
  <si>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</si>
  <si>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</si>
  <si>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</si>
  <si>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</si>
  <si>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</si>
  <si>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</si>
  <si>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</si>
  <si>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</si>
  <si>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</si>
  <si>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</si>
  <si>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</si>
  <si>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</si>
  <si>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</si>
  <si>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</si>
  <si>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</si>
  <si>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</si>
  <si>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</si>
  <si>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</si>
  <si>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</si>
  <si>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</si>
  <si>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</si>
  <si>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</si>
  <si>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</si>
  <si>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</si>
  <si>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</si>
  <si>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</si>
  <si>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</si>
  <si>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</si>
  <si>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</si>
  <si>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</si>
  <si>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</si>
  <si>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</si>
  <si>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</si>
  <si>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</si>
  <si>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</si>
  <si>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</si>
  <si>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</si>
  <si>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</si>
  <si>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</si>
  <si>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</si>
  <si>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</si>
  <si>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</si>
  <si>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</si>
  <si>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</si>
  <si>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</si>
  <si>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</si>
  <si>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</si>
  <si>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</si>
  <si>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</si>
  <si>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</si>
  <si>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</si>
  <si>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</si>
  <si>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</si>
  <si>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</si>
  <si>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</si>
  <si>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</si>
  <si>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</si>
  <si>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</si>
  <si>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</si>
  <si>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</si>
  <si>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</si>
  <si>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</si>
  <si>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</si>
  <si>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</si>
  <si>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</si>
  <si>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</si>
  <si>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</si>
  <si>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</si>
  <si>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</si>
  <si>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</si>
  <si>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</si>
  <si>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</si>
  <si>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</si>
  <si>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</si>
  <si>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</si>
  <si>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</si>
  <si>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</si>
  <si>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</si>
  <si>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</si>
  <si>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</si>
  <si>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</si>
  <si>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</si>
  <si>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</si>
  <si>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</si>
  <si>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</si>
  <si>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</si>
  <si>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</si>
  <si>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</si>
  <si>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</si>
  <si>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</si>
  <si>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</si>
  <si>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</si>
  <si>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</si>
  <si>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</si>
  <si>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</si>
  <si>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</si>
  <si>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</si>
  <si>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</si>
  <si>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</si>
  <si>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</si>
  <si>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</si>
  <si>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</si>
  <si>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</si>
  <si>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</si>
  <si>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</si>
  <si>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</si>
  <si>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</si>
  <si>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</si>
  <si>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</si>
  <si>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</si>
  <si>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</si>
  <si>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</si>
  <si>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</si>
  <si>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</si>
  <si>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</si>
  <si>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</si>
  <si>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</si>
  <si>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</si>
  <si>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</si>
  <si>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</si>
  <si>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</si>
  <si>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</si>
  <si>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</si>
  <si>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</si>
  <si>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</si>
  <si>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</si>
  <si>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</si>
  <si>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</si>
  <si>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</si>
  <si>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</si>
  <si>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</si>
  <si>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</si>
  <si>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</si>
  <si>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</si>
  <si>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</si>
  <si>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</si>
  <si>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</si>
  <si>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</si>
  <si>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</si>
  <si>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</si>
  <si>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</si>
  <si>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</si>
  <si>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</si>
  <si>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</si>
  <si>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</si>
  <si>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</si>
  <si>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</si>
  <si>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</si>
  <si>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</si>
  <si>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</si>
  <si>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</si>
  <si>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</si>
  <si>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</si>
  <si>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</si>
  <si>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</si>
  <si>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</si>
  <si>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</si>
  <si>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</si>
  <si>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</si>
  <si>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</si>
  <si>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</si>
  <si>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</si>
  <si>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</si>
  <si>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</si>
  <si>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</si>
  <si>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</si>
  <si>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</si>
  <si>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</si>
  <si>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</si>
  <si>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</si>
  <si>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</si>
  <si>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</si>
  <si>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</si>
  <si>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</si>
  <si>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</si>
  <si>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</si>
  <si>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</si>
  <si>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</si>
  <si>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</si>
  <si>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</si>
  <si>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</si>
  <si>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</si>
  <si>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</si>
  <si>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</si>
  <si>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</si>
  <si>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</si>
  <si>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</si>
  <si>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</si>
  <si>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</si>
  <si>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</si>
  <si>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</si>
  <si>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</si>
  <si>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</si>
  <si>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</si>
  <si>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</si>
  <si>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</si>
  <si>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</si>
  <si>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</si>
  <si>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</si>
  <si>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</si>
  <si>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</si>
  <si>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</si>
  <si>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</si>
  <si>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</si>
  <si>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</si>
  <si>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</si>
  <si>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</si>
  <si>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</si>
  <si>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</si>
  <si>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</si>
  <si>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</si>
  <si>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</si>
  <si>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</si>
  <si>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</si>
  <si>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</si>
  <si>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</si>
  <si>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</si>
  <si>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</si>
  <si>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</si>
  <si>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</si>
  <si>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</si>
  <si>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</si>
  <si>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</si>
  <si>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</si>
  <si>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</si>
  <si>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</si>
  <si>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</si>
  <si>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</si>
  <si>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</si>
  <si>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</si>
  <si>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</si>
  <si>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</si>
  <si>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</si>
  <si>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</si>
  <si>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</si>
  <si>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</si>
  <si>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</si>
  <si>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</si>
  <si>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</si>
  <si>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</si>
  <si>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</si>
  <si>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</si>
  <si>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</si>
  <si>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</si>
  <si>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</si>
  <si>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</si>
  <si>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</si>
  <si>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</si>
  <si>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</si>
  <si>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</si>
  <si>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</si>
  <si>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</si>
  <si>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</si>
  <si>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</si>
  <si>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</si>
  <si>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</si>
  <si>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</si>
  <si>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</si>
  <si>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</si>
  <si>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</si>
  <si>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</si>
  <si>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</si>
  <si>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</si>
  <si>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</si>
  <si>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</si>
  <si>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</si>
  <si>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</si>
  <si>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</si>
  <si>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</si>
  <si>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</si>
  <si>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</si>
  <si>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</si>
  <si>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</si>
  <si>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</si>
  <si>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</si>
  <si>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</si>
  <si>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</si>
  <si>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</si>
  <si>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</si>
  <si>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</si>
  <si>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</si>
  <si>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</si>
  <si>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</si>
  <si>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</si>
  <si>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</si>
  <si>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</si>
  <si>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</si>
  <si>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</si>
  <si>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</si>
  <si>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</si>
  <si>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</si>
  <si>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</si>
  <si>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</si>
  <si>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</si>
  <si>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</si>
  <si>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</si>
  <si>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</si>
  <si>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</si>
  <si>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</si>
  <si>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</si>
  <si>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</si>
  <si>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</si>
  <si>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</si>
  <si>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</si>
  <si>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</si>
  <si>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</si>
  <si>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</si>
  <si>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</si>
  <si>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</si>
  <si>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</si>
  <si>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</si>
  <si>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</si>
  <si>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</si>
  <si>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</si>
  <si>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</si>
  <si>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</si>
  <si>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</si>
  <si>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</si>
  <si>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</si>
  <si>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</si>
  <si>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</si>
  <si>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</si>
  <si>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</si>
  <si>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</si>
  <si>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</si>
  <si>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</si>
  <si>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</si>
  <si>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</si>
  <si>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</si>
  <si>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</si>
  <si>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</si>
  <si>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</si>
  <si>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</si>
  <si>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</si>
  <si>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</si>
  <si>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</si>
  <si>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</si>
  <si>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</si>
  <si>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</si>
  <si>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</si>
  <si>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</si>
  <si>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</si>
  <si>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</si>
  <si>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</si>
  <si>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</si>
  <si>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</si>
  <si>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</si>
  <si>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</si>
  <si>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</si>
  <si>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</si>
  <si>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</si>
  <si>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</si>
  <si>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</si>
  <si>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</si>
  <si>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</si>
  <si>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</si>
  <si>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</si>
  <si>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</si>
  <si>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</si>
  <si>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</si>
  <si>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</si>
  <si>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</si>
  <si>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</si>
  <si>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</si>
  <si>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</si>
  <si>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</si>
  <si>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</si>
  <si>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</si>
  <si>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</si>
  <si>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</si>
  <si>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</si>
  <si>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</si>
  <si>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</si>
  <si>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</si>
  <si>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</si>
  <si>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</si>
  <si>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</si>
  <si>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</si>
  <si>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</si>
  <si>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</si>
  <si>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</si>
  <si>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</si>
  <si>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</si>
  <si>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</si>
  <si>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</si>
  <si>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</si>
  <si>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</si>
  <si>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</si>
  <si>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</si>
  <si>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</si>
  <si>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</si>
  <si>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</si>
  <si>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</si>
  <si>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</si>
  <si>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</si>
  <si>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</si>
  <si>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</si>
  <si>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</si>
  <si>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</si>
  <si>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</si>
  <si>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</si>
  <si>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</si>
  <si>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</si>
  <si>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</si>
  <si>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</si>
  <si>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</si>
  <si>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</si>
  <si>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</si>
  <si>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</si>
  <si>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</si>
  <si>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</si>
  <si>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</si>
  <si>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</si>
  <si>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</si>
  <si>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</si>
  <si>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</si>
  <si>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</si>
  <si>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</si>
  <si>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</si>
  <si>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</si>
  <si>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</si>
  <si>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</si>
  <si>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</si>
  <si>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</si>
  <si>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</si>
  <si>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</si>
  <si>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</si>
  <si>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</si>
  <si>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</si>
  <si>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</si>
  <si>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</si>
  <si>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</si>
  <si>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</si>
  <si>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</si>
  <si>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</si>
  <si>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</si>
  <si>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</si>
  <si>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</si>
  <si>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</si>
  <si>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</si>
  <si>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</si>
  <si>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</si>
  <si>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</si>
  <si>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</si>
  <si>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</si>
  <si>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</si>
  <si>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</si>
  <si>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</si>
  <si>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</si>
  <si>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</si>
  <si>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</si>
  <si>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</si>
  <si>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</si>
  <si>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</si>
  <si>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</si>
  <si>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</si>
  <si>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</si>
  <si>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</si>
  <si>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</si>
  <si>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</si>
  <si>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</si>
  <si>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</si>
  <si>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</si>
  <si>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</si>
  <si>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</si>
  <si>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</si>
  <si>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</si>
  <si>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</si>
  <si>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</si>
  <si>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</si>
  <si>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</si>
  <si>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</si>
  <si>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</si>
  <si>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</si>
  <si>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</si>
  <si>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</si>
  <si>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</si>
  <si>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</si>
  <si>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</si>
  <si>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</si>
  <si>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</si>
  <si>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</si>
  <si>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</si>
  <si>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</si>
  <si>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</si>
  <si>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</si>
  <si>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</si>
  <si>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</si>
  <si>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</si>
  <si>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</si>
  <si>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</si>
  <si>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</si>
  <si>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</si>
  <si>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</si>
  <si>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</si>
  <si>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</si>
  <si>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</si>
  <si>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</si>
  <si>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</si>
  <si>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</si>
  <si>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</si>
  <si>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</si>
  <si>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</si>
  <si>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</si>
  <si>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</si>
  <si>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</si>
  <si>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</si>
  <si>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</si>
  <si>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</si>
  <si>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</si>
  <si>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</si>
  <si>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</si>
  <si>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</si>
  <si>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</si>
  <si>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</si>
  <si>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</si>
  <si>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</si>
  <si>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</si>
  <si>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</si>
  <si>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</si>
  <si>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</si>
  <si>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</si>
  <si>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</si>
  <si>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</si>
  <si>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</si>
  <si>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</si>
  <si>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</si>
  <si>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</si>
  <si>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</si>
  <si>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</si>
  <si>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</si>
  <si>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</si>
  <si>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</si>
  <si>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</si>
  <si>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</si>
  <si>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</si>
  <si>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</si>
  <si>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</si>
  <si>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</si>
  <si>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</si>
  <si>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</si>
  <si>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</si>
  <si>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</si>
  <si>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</si>
  <si>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</si>
  <si>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</si>
  <si>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</si>
  <si>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</si>
  <si>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</si>
  <si>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</si>
  <si>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</si>
  <si>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</si>
  <si>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</si>
  <si>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</si>
  <si>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</si>
  <si>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</si>
  <si>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</si>
  <si>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</si>
  <si>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</si>
  <si>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</si>
  <si>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</si>
  <si>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</si>
  <si>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</si>
  <si>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</si>
  <si>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</si>
  <si>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</si>
  <si>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</si>
  <si>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</si>
  <si>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</si>
  <si>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</si>
  <si>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</si>
  <si>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</si>
  <si>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</si>
  <si>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</si>
  <si>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</si>
  <si>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</si>
  <si>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</si>
  <si>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</si>
  <si>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</si>
  <si>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</si>
  <si>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</si>
  <si>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</si>
  <si>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</si>
  <si>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</si>
  <si>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</si>
  <si>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</si>
  <si>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</si>
  <si>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</si>
  <si>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</si>
  <si>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</si>
  <si>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</si>
  <si>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</si>
  <si>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</si>
  <si>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</si>
  <si>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</si>
  <si>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</si>
  <si>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</si>
  <si>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</si>
  <si>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</si>
  <si>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</si>
  <si>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</si>
  <si>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</si>
  <si>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</si>
  <si>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</si>
  <si>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</si>
  <si>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</si>
  <si>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</si>
  <si>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</si>
  <si>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</si>
  <si>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</si>
  <si>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</si>
  <si>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</si>
  <si>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</si>
  <si>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</si>
  <si>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</si>
  <si>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</si>
  <si>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</si>
  <si>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</si>
  <si>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</si>
  <si>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</si>
  <si>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</si>
  <si>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</si>
  <si>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</si>
  <si>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</si>
  <si>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</si>
  <si>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</si>
  <si>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</si>
  <si>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</si>
  <si>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</si>
  <si>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</si>
  <si>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</si>
  <si>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</si>
  <si>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</si>
  <si>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</si>
  <si>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</si>
  <si>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</si>
  <si>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</si>
  <si>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</si>
  <si>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</si>
  <si>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</si>
  <si>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</si>
  <si>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</si>
  <si>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</si>
  <si>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</si>
  <si>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</si>
  <si>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</si>
  <si>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</si>
  <si>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</si>
  <si>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</si>
  <si>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</si>
  <si>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</si>
  <si>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</si>
  <si>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</si>
  <si>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</si>
  <si>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</si>
  <si>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</si>
  <si>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</si>
  <si>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</si>
  <si>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</si>
  <si>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</si>
  <si>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</si>
  <si>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</si>
  <si>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</si>
  <si>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</si>
  <si>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</si>
  <si>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</si>
  <si>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</si>
  <si>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</si>
  <si>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</si>
  <si>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</si>
  <si>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</si>
  <si>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</si>
  <si>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</si>
  <si>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</si>
  <si>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</si>
  <si>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</si>
  <si>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</si>
  <si>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</si>
  <si>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</si>
  <si>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</si>
  <si>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</si>
  <si>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</si>
  <si>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</si>
  <si>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</si>
  <si>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</si>
  <si>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</si>
  <si>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</si>
  <si>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</si>
  <si>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</si>
  <si>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</si>
  <si>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</si>
  <si>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</si>
  <si>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</si>
  <si>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</si>
  <si>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</si>
  <si>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</si>
  <si>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</si>
  <si>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</si>
  <si>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</si>
  <si>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</si>
  <si>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</si>
  <si>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</si>
  <si>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</si>
  <si>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</si>
  <si>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</si>
  <si>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</si>
  <si>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</si>
  <si>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</si>
  <si>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</si>
  <si>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</si>
  <si>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</si>
  <si>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</si>
  <si>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</si>
  <si>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</si>
  <si>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</si>
  <si>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</si>
  <si>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</si>
  <si>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</si>
  <si>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</si>
  <si>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</si>
  <si>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</si>
  <si>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</si>
  <si>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</si>
  <si>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</si>
  <si>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</si>
  <si>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</si>
  <si>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</si>
  <si>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</si>
  <si>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</si>
  <si>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</si>
  <si>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</si>
  <si>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</si>
  <si>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</si>
  <si>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</si>
  <si>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</si>
  <si>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</si>
  <si>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</si>
  <si>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</si>
  <si>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</si>
  <si>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</si>
  <si>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</si>
  <si>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</si>
  <si>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</si>
  <si>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</si>
  <si>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</si>
  <si>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</si>
  <si>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</si>
  <si>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</si>
  <si>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</si>
  <si>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</si>
  <si>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</si>
  <si>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</si>
  <si>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</si>
  <si>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</si>
  <si>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</si>
  <si>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</si>
  <si>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</si>
  <si>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</si>
  <si>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</si>
  <si>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</si>
  <si>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</si>
  <si>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</si>
  <si>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</si>
  <si>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</si>
  <si>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</si>
  <si>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</si>
  <si>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</si>
  <si>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</si>
  <si>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</si>
  <si>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</si>
  <si>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</si>
  <si>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</si>
  <si>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</si>
  <si>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</si>
  <si>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</si>
  <si>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</si>
  <si>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</si>
  <si>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</si>
  <si>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</si>
  <si>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</si>
  <si>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</si>
  <si>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</si>
  <si>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</si>
  <si>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</si>
  <si>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</si>
  <si>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</si>
  <si>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</si>
  <si>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</si>
  <si>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</si>
  <si>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</si>
  <si>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</si>
  <si>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</si>
  <si>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</si>
  <si>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</si>
  <si>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</si>
  <si>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</si>
  <si>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</si>
  <si>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</si>
  <si>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</si>
  <si>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</si>
  <si>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</si>
  <si>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</si>
  <si>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</si>
  <si>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</si>
  <si>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</si>
  <si>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</si>
  <si>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</si>
  <si>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</si>
  <si>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</si>
  <si>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</si>
  <si>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</si>
  <si>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</si>
  <si>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</si>
  <si>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</si>
  <si>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</si>
  <si>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</si>
  <si>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</si>
  <si>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</si>
  <si>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</si>
  <si>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</si>
  <si>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</si>
  <si>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</si>
  <si>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</si>
  <si>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</si>
  <si>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</si>
  <si>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</si>
  <si>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</si>
  <si>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</si>
  <si>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</si>
  <si>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</si>
  <si>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</si>
  <si>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</si>
  <si>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</si>
  <si>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</si>
  <si>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</si>
  <si>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</si>
  <si>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</si>
  <si>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</si>
  <si>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</si>
  <si>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</si>
  <si>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</si>
  <si>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</si>
  <si>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</si>
  <si>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</si>
  <si>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</si>
  <si>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</si>
  <si>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</si>
  <si>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</si>
  <si>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</si>
  <si>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</si>
  <si>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</si>
  <si>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</si>
  <si>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</si>
  <si>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</si>
  <si>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</si>
  <si>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</si>
  <si>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</si>
  <si>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</si>
  <si>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</si>
  <si>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</si>
  <si>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</si>
  <si>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</si>
  <si>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</si>
  <si>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</si>
  <si>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</si>
  <si>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</si>
  <si>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</si>
  <si>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</si>
  <si>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</si>
  <si>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</si>
  <si>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</si>
  <si>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</si>
  <si>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</si>
  <si>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</si>
  <si>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</si>
  <si>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</si>
  <si>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</si>
  <si>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</si>
  <si>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</si>
  <si>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</si>
  <si>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</si>
  <si>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</si>
  <si>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</si>
  <si>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</si>
  <si>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</si>
  <si>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</si>
  <si>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</si>
  <si>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</si>
  <si>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</si>
  <si>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</si>
  <si>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</si>
  <si>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</si>
  <si>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</si>
  <si>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</si>
  <si>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</si>
  <si>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</si>
  <si>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</si>
  <si>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</si>
  <si>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</si>
  <si>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</si>
  <si>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</si>
  <si>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</si>
  <si>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</si>
  <si>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</si>
  <si>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</si>
  <si>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</si>
  <si>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</si>
  <si>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</si>
  <si>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</si>
  <si>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</si>
  <si>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</si>
  <si>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</si>
  <si>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</si>
  <si>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</si>
  <si>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</si>
  <si>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</si>
  <si>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</si>
  <si>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</si>
  <si>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</si>
  <si>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</si>
  <si>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</si>
  <si>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</si>
  <si>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</si>
  <si>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</si>
  <si>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</si>
  <si>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</si>
  <si>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</si>
  <si>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</si>
  <si>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</si>
  <si>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</si>
  <si>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</si>
  <si>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</si>
  <si>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</si>
  <si>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</si>
  <si>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</si>
  <si>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</si>
  <si>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</si>
  <si>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</si>
  <si>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</si>
  <si>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</si>
  <si>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</si>
  <si>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</si>
  <si>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</si>
  <si>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</si>
  <si>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</si>
  <si>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</si>
  <si>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</si>
  <si>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</si>
  <si>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</si>
  <si>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</si>
  <si>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</si>
  <si>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</si>
  <si>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</si>
  <si>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</si>
  <si>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</si>
  <si>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</si>
  <si>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</si>
  <si>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</si>
  <si>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</si>
  <si>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</si>
  <si>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</si>
  <si>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</si>
  <si>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</si>
  <si>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</si>
  <si>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</si>
  <si>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</si>
  <si>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</si>
  <si>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</si>
  <si>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</si>
  <si>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</si>
  <si>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</si>
  <si>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</si>
  <si>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</si>
  <si>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</si>
  <si>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</si>
  <si>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</si>
  <si>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</si>
  <si>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</si>
  <si>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</si>
  <si>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</si>
  <si>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</si>
  <si>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</si>
  <si>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</si>
  <si>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</si>
  <si>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</si>
  <si>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</si>
  <si>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</si>
  <si>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</si>
  <si>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</si>
  <si>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</si>
  <si>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</si>
  <si>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</si>
  <si>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</si>
  <si>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</si>
  <si>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</si>
  <si>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</si>
  <si>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</si>
  <si>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</si>
  <si>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</si>
  <si>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</si>
  <si>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</si>
  <si>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</si>
  <si>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</si>
  <si>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</si>
  <si>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</si>
  <si>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</si>
  <si>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</si>
  <si>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</si>
  <si>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</si>
  <si>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</si>
  <si>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</si>
  <si>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</si>
  <si>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</si>
  <si>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</si>
  <si>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</si>
  <si>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</si>
  <si>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</si>
  <si>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</si>
  <si>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</si>
  <si>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</si>
  <si>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</si>
  <si>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</si>
  <si>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</si>
  <si>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</si>
  <si>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</si>
  <si>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</si>
  <si>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</si>
  <si>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</si>
  <si>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</si>
  <si>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</si>
  <si>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</si>
  <si>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</si>
  <si>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</si>
  <si>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</si>
  <si>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</si>
  <si>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</si>
  <si>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</si>
  <si>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</si>
  <si>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</si>
  <si>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</si>
  <si>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</si>
  <si>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</si>
  <si>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</si>
  <si>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</si>
  <si>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</si>
  <si>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</si>
  <si>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</si>
  <si>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</si>
  <si>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</si>
  <si>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</si>
  <si>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</si>
  <si>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</si>
  <si>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</si>
  <si>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</si>
  <si>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</si>
  <si>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</si>
  <si>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</si>
  <si>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</si>
  <si>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</si>
  <si>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</si>
  <si>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</si>
  <si>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</si>
  <si>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</si>
  <si>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</si>
  <si>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</si>
  <si>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</si>
  <si>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</si>
  <si>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</si>
  <si>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</si>
  <si>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</si>
  <si>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</si>
  <si>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</si>
  <si>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</si>
  <si>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</si>
  <si>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</si>
  <si>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</si>
  <si>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</si>
  <si>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</si>
  <si>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</si>
  <si>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</si>
  <si>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</si>
  <si>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</si>
  <si>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</si>
  <si>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</si>
  <si>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</si>
  <si>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</si>
  <si>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</si>
  <si>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</si>
  <si>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</si>
  <si>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</si>
  <si>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</si>
  <si>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</si>
  <si>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</si>
  <si>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</si>
  <si>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</si>
  <si>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</si>
  <si>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</si>
  <si>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</si>
  <si>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</si>
  <si>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</si>
  <si>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</si>
  <si>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</si>
  <si>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</si>
  <si>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</si>
  <si>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</si>
  <si>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</si>
  <si>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</si>
  <si>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</si>
  <si>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</si>
  <si>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</si>
  <si>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</si>
  <si>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</si>
  <si>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</si>
  <si>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</si>
  <si>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</si>
  <si>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</si>
  <si>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</si>
  <si>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</si>
  <si>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</si>
  <si>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</si>
  <si>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</si>
  <si>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</si>
  <si>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</si>
  <si>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</si>
  <si>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</si>
  <si>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</si>
  <si>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</si>
  <si>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</si>
  <si>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</si>
  <si>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</si>
  <si>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</si>
  <si>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</si>
  <si>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</si>
  <si>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</si>
  <si>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</si>
  <si>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</si>
  <si>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</si>
  <si>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</si>
  <si>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</si>
  <si>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</si>
  <si>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</si>
  <si>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</si>
  <si>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</si>
  <si>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</si>
  <si>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</si>
  <si>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</si>
  <si>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</si>
  <si>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</si>
  <si>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</si>
  <si>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</si>
  <si>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</si>
  <si>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</si>
  <si>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</si>
  <si>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</si>
  <si>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</si>
  <si>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</si>
  <si>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</si>
  <si>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</si>
  <si>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</si>
  <si>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</si>
  <si>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</si>
  <si>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</si>
  <si>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</si>
  <si>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</si>
  <si>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</si>
  <si>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</si>
  <si>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</si>
  <si>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</si>
  <si>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</si>
  <si>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</si>
  <si>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</si>
  <si>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</si>
  <si>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</si>
  <si>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</si>
  <si>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</si>
  <si>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</si>
  <si>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</si>
  <si>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</si>
  <si>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</si>
  <si>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</si>
  <si>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</si>
  <si>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</si>
  <si>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</si>
  <si>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</si>
  <si>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</si>
  <si>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</si>
  <si>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</si>
  <si>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</si>
  <si>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</si>
  <si>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</si>
  <si>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</si>
  <si>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</si>
  <si>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</si>
  <si>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</si>
  <si>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</si>
  <si>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</si>
  <si>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</si>
  <si>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</si>
  <si>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</si>
  <si>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</si>
  <si>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</si>
  <si>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</si>
  <si>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</si>
  <si>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</si>
  <si>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</si>
  <si>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</si>
  <si>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</si>
  <si>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</si>
  <si>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</si>
  <si>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</si>
  <si>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</si>
  <si>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</si>
  <si>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</si>
  <si>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</si>
  <si>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</si>
  <si>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</si>
  <si>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</si>
  <si>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</si>
  <si>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</si>
  <si>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</si>
  <si>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</si>
  <si>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</si>
  <si>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</si>
  <si>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</si>
  <si>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</si>
  <si>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</si>
  <si>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</si>
  <si>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</si>
  <si>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</si>
  <si>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</si>
  <si>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</si>
  <si>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</si>
  <si>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</si>
  <si>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</si>
  <si>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</si>
  <si>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</si>
  <si>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</si>
  <si>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</si>
  <si>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</si>
  <si>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</si>
  <si>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</si>
  <si>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</si>
  <si>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</si>
  <si>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</si>
  <si>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</si>
  <si>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</si>
  <si>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</si>
  <si>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</si>
  <si>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</si>
  <si>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</si>
  <si>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</si>
  <si>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</si>
  <si>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</si>
  <si>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</si>
  <si>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</si>
  <si>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</si>
  <si>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</si>
  <si>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</si>
  <si>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</si>
  <si>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</si>
  <si>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</si>
  <si>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</si>
  <si>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</si>
  <si>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</si>
  <si>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</si>
  <si>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</si>
  <si>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</si>
  <si>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</si>
  <si>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</si>
  <si>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</si>
  <si>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</si>
  <si>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</si>
  <si>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</si>
  <si>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</si>
  <si>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</si>
  <si>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</si>
  <si>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</si>
  <si>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</si>
  <si>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</si>
  <si>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</si>
  <si>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</si>
  <si>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</si>
  <si>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</si>
  <si>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</si>
  <si>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</si>
  <si>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</si>
  <si>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</si>
  <si>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</si>
  <si>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</si>
  <si>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</si>
  <si>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</si>
  <si>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</si>
  <si>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</si>
  <si>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</si>
  <si>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</si>
  <si>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</si>
  <si>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</si>
  <si>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</si>
  <si>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</si>
  <si>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</si>
  <si>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</si>
  <si>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</si>
  <si>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</si>
  <si>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</si>
  <si>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</si>
  <si>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</si>
  <si>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</si>
  <si>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</si>
  <si>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</si>
  <si>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</si>
  <si>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</si>
  <si>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</si>
  <si>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</si>
  <si>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</si>
  <si>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</si>
  <si>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</si>
  <si>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</si>
  <si>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</si>
  <si>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</si>
  <si>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</si>
  <si>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</si>
  <si>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</si>
  <si>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</si>
  <si>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</si>
  <si>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</si>
  <si>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</si>
  <si>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</si>
  <si>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</si>
  <si>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</si>
  <si>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</si>
  <si>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</si>
  <si>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</si>
  <si>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</si>
  <si>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</si>
  <si>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</si>
  <si>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</si>
  <si>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</si>
  <si>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</si>
  <si>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</si>
  <si>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</si>
  <si>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</si>
  <si>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</si>
  <si>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</si>
  <si>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</si>
  <si>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</si>
  <si>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</si>
  <si>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</si>
  <si>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</si>
  <si>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</si>
  <si>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</si>
  <si>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</si>
  <si>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</si>
  <si>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</si>
  <si>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</si>
  <si>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</si>
  <si>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</si>
  <si>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</si>
  <si>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</si>
  <si>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</si>
  <si>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</si>
  <si>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</si>
  <si>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</si>
  <si>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</si>
  <si>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</si>
  <si>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</si>
  <si>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</si>
  <si>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</si>
  <si>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</si>
  <si>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</si>
  <si>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</si>
  <si>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</si>
  <si>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</si>
  <si>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</si>
  <si>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</si>
  <si>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</si>
  <si>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</si>
  <si>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</si>
  <si>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</si>
  <si>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</si>
  <si>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</si>
  <si>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</si>
  <si>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</si>
  <si>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</si>
  <si>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</si>
  <si>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</si>
  <si>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</si>
  <si>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</si>
  <si>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</si>
  <si>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</si>
  <si>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</si>
  <si>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</si>
  <si>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</si>
  <si>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</si>
  <si>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</si>
  <si>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</si>
  <si>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</si>
  <si>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</si>
  <si>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</si>
  <si>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</si>
  <si>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</si>
  <si>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</si>
  <si>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</si>
  <si>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</si>
  <si>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</si>
  <si>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</si>
  <si>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</si>
  <si>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</si>
  <si>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</si>
  <si>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</si>
  <si>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</si>
  <si>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</si>
  <si>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</si>
  <si>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</si>
  <si>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</si>
  <si>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</si>
  <si>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</si>
  <si>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</si>
  <si>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</si>
  <si>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</si>
  <si>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</si>
  <si>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</si>
  <si>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</si>
  <si>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</si>
  <si>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</si>
  <si>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</si>
  <si>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</si>
  <si>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</si>
  <si>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</si>
  <si>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</si>
  <si>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</si>
  <si>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</si>
  <si>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</si>
  <si>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</si>
  <si>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</si>
  <si>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</si>
  <si>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</si>
  <si>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</si>
  <si>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</si>
  <si>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</si>
  <si>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</si>
  <si>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</si>
  <si>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</si>
  <si>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</si>
  <si>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</si>
  <si>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</si>
  <si>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</si>
  <si>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</si>
  <si>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</si>
  <si>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</si>
  <si>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</si>
  <si>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</si>
  <si>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</si>
  <si>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</si>
  <si>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</si>
  <si>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</si>
  <si>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</si>
  <si>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</si>
  <si>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</si>
  <si>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</si>
  <si>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</si>
  <si>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</si>
  <si>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</si>
  <si>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</si>
  <si>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</si>
  <si>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</si>
  <si>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</si>
  <si>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</si>
  <si>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</si>
  <si>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</si>
  <si>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</si>
  <si>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</si>
  <si>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</si>
  <si>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</si>
  <si>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</si>
  <si>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</si>
  <si>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</si>
  <si>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</si>
  <si>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</si>
  <si>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</si>
  <si>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</si>
  <si>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</si>
  <si>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</si>
  <si>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</si>
  <si>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</si>
  <si>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</si>
  <si>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</si>
  <si>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</si>
  <si>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</si>
  <si>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</si>
  <si>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</si>
  <si>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</si>
  <si>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</si>
  <si>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</si>
  <si>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</si>
  <si>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</si>
  <si>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</si>
  <si>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</si>
  <si>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</si>
  <si>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</si>
  <si>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</si>
  <si>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</si>
  <si>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</si>
  <si>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</si>
  <si>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</si>
  <si>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</si>
  <si>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</si>
  <si>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</si>
  <si>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</si>
  <si>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</si>
  <si>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</si>
  <si>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</si>
  <si>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</si>
  <si>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</si>
  <si>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</si>
  <si>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</si>
  <si>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</si>
  <si>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</si>
  <si>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</si>
  <si>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</si>
  <si>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</si>
  <si>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</si>
  <si>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</si>
  <si>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</si>
  <si>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</si>
  <si>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</si>
  <si>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</si>
  <si>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</si>
  <si>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</si>
  <si>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</si>
  <si>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</si>
  <si>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</si>
  <si>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</si>
  <si>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</si>
  <si>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</si>
  <si>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</si>
  <si>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</si>
  <si>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</si>
  <si>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</si>
  <si>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</si>
  <si>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</si>
  <si>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</si>
  <si>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</si>
  <si>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</si>
  <si>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</si>
  <si>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</si>
  <si>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</si>
  <si>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</si>
  <si>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</si>
  <si>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</si>
  <si>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</si>
  <si>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</si>
  <si>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</si>
  <si>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</si>
  <si>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</si>
  <si>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</si>
  <si>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</si>
  <si>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</si>
  <si>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</si>
  <si>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</si>
  <si>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</si>
  <si>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</si>
  <si>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</si>
  <si>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</si>
  <si>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</si>
  <si>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</si>
  <si>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</si>
  <si>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</si>
  <si>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</si>
  <si>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</si>
  <si>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</si>
  <si>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</si>
  <si>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</si>
  <si>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</si>
  <si>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</si>
  <si>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</si>
  <si>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</si>
  <si>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</si>
  <si>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</si>
  <si>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</si>
  <si>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</si>
  <si>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</si>
  <si>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</si>
  <si>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</si>
  <si>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</si>
  <si>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</si>
  <si>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</si>
  <si>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</si>
  <si>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</si>
  <si>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</si>
  <si>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</si>
  <si>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</si>
  <si>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</si>
  <si>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</si>
  <si>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</si>
  <si>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</si>
  <si>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</si>
  <si>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</si>
  <si>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</si>
  <si>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</si>
  <si>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</si>
  <si>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</si>
  <si>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</si>
  <si>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</si>
  <si>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</si>
  <si>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</si>
  <si>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</si>
  <si>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</si>
  <si>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</si>
  <si>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</si>
  <si>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</si>
  <si>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</si>
  <si>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</si>
  <si>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</si>
  <si>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</si>
  <si>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</si>
  <si>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</si>
  <si>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</si>
  <si>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</si>
  <si>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</si>
  <si>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</si>
  <si>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</si>
  <si>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</si>
  <si>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</si>
  <si>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</si>
  <si>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</si>
  <si>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</si>
  <si>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</si>
  <si>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</si>
  <si>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</si>
  <si>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</si>
  <si>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</si>
  <si>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</si>
  <si>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</si>
  <si>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</si>
  <si>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</si>
  <si>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</si>
  <si>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</si>
  <si>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</si>
  <si>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</si>
  <si>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</si>
  <si>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</si>
  <si>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</si>
  <si>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</si>
  <si>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</si>
  <si>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</si>
  <si>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</si>
  <si>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</si>
  <si>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</si>
  <si>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</si>
  <si>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</si>
  <si>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</si>
  <si>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</si>
  <si>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</si>
  <si>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</si>
  <si>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</si>
  <si>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</si>
  <si>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</si>
  <si>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</si>
  <si>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</si>
  <si>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</si>
  <si>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</si>
  <si>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</si>
  <si>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</si>
  <si>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</si>
  <si>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</si>
  <si>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</si>
  <si>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</si>
  <si>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</si>
  <si>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</si>
  <si>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</si>
  <si>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</si>
  <si>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</si>
  <si>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</si>
  <si>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</si>
  <si>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</si>
  <si>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</si>
  <si>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</si>
  <si>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</si>
  <si>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</si>
  <si>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</si>
  <si>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</si>
  <si>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</si>
  <si>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</si>
  <si>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</si>
  <si>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</si>
  <si>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</si>
  <si>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</si>
  <si>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</si>
  <si>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</si>
  <si>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</si>
  <si>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</si>
  <si>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</si>
  <si>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</si>
  <si>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</si>
  <si>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</si>
  <si>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</si>
  <si>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</si>
  <si>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</si>
  <si>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</si>
  <si>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</si>
  <si>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</si>
  <si>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</si>
  <si>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</si>
  <si>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</si>
  <si>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</si>
  <si>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</si>
  <si>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</si>
  <si>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</si>
  <si>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</si>
  <si>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</si>
  <si>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</si>
  <si>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</si>
  <si>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</si>
  <si>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</si>
  <si>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</si>
  <si>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</si>
  <si>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</si>
  <si>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</si>
  <si>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</si>
  <si>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</si>
  <si>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</si>
  <si>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</si>
  <si>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</si>
  <si>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</si>
  <si>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</si>
  <si>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</si>
  <si>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</si>
  <si>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</si>
  <si>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</si>
  <si>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</si>
  <si>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</si>
  <si>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</si>
  <si>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</si>
  <si>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</si>
  <si>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</si>
  <si>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</si>
  <si>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</si>
  <si>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</si>
  <si>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</si>
  <si>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</si>
  <si>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</si>
  <si>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</si>
  <si>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</si>
  <si>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</si>
  <si>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</si>
  <si>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</si>
  <si>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</si>
  <si>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</si>
  <si>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</si>
  <si>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</si>
  <si>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</si>
  <si>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</si>
  <si>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</si>
  <si>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</si>
  <si>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</si>
  <si>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</si>
  <si>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</si>
  <si>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</si>
  <si>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</si>
  <si>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</si>
  <si>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</si>
  <si>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</si>
  <si>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</si>
  <si>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</si>
  <si>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</si>
  <si>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</si>
  <si>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</si>
  <si>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</si>
  <si>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</si>
  <si>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</si>
  <si>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</si>
  <si>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</si>
  <si>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</si>
  <si>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</si>
  <si>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</si>
  <si>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</si>
  <si>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</si>
  <si>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</si>
  <si>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</si>
  <si>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</si>
  <si>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</si>
  <si>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</si>
  <si>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</si>
  <si>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</si>
  <si>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</si>
  <si>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</si>
  <si>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</si>
  <si>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</si>
  <si>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</si>
  <si>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</si>
  <si>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</si>
  <si>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</si>
  <si>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</si>
  <si>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</si>
  <si>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</si>
  <si>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</si>
  <si>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</si>
  <si>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</si>
  <si>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</si>
  <si>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</si>
  <si>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</si>
  <si>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</si>
  <si>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</si>
  <si>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</si>
  <si>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</si>
  <si>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</si>
  <si>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</si>
  <si>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</si>
  <si>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</si>
  <si>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</si>
  <si>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</si>
  <si>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</si>
  <si>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</si>
  <si>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</si>
  <si>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</si>
  <si>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</si>
  <si>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</si>
  <si>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</si>
  <si>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</si>
  <si>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</si>
  <si>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</si>
  <si>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</si>
  <si>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</si>
  <si>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</si>
  <si>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</si>
  <si>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</si>
  <si>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</si>
  <si>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</si>
  <si>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</si>
  <si>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</si>
  <si>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</si>
  <si>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</si>
  <si>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</si>
  <si>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</si>
  <si>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</si>
  <si>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</si>
  <si>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</si>
  <si>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</si>
  <si>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</si>
  <si>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</si>
  <si>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</si>
  <si>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</si>
  <si>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</si>
  <si>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</si>
  <si>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</si>
  <si>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</si>
  <si>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</si>
  <si>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</si>
  <si>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</si>
  <si>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</si>
  <si>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</si>
  <si>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</si>
  <si>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</si>
  <si>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</si>
  <si>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</si>
  <si>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</si>
  <si>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</si>
  <si>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</si>
  <si>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</si>
  <si>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</si>
  <si>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</si>
  <si>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</si>
  <si>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</si>
  <si>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</si>
  <si>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</si>
  <si>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</si>
  <si>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</si>
  <si>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</si>
  <si>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</si>
  <si>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</si>
  <si>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</si>
  <si>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</si>
  <si>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</si>
  <si>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</si>
  <si>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</si>
  <si>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</si>
  <si>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</si>
  <si>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</si>
  <si>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</si>
  <si>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</si>
  <si>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</si>
  <si>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</si>
  <si>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</si>
  <si>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</si>
  <si>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</si>
  <si>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</si>
  <si>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</si>
  <si>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</si>
  <si>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</si>
  <si>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</si>
  <si>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</si>
  <si>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</si>
  <si>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</si>
  <si>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</si>
  <si>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</si>
  <si>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</si>
  <si>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</si>
  <si>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</si>
  <si>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</si>
  <si>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</si>
  <si>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</si>
  <si>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</si>
  <si>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</si>
  <si>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</si>
  <si>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</si>
  <si>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</si>
  <si>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</si>
  <si>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</si>
  <si>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</si>
  <si>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</si>
  <si>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</si>
  <si>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</si>
  <si>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</si>
  <si>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</si>
  <si>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</si>
  <si>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</si>
  <si>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</si>
  <si>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</si>
  <si>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</si>
  <si>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</si>
  <si>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</si>
  <si>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</si>
  <si>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</si>
  <si>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</si>
  <si>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</si>
  <si>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</si>
  <si>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</si>
  <si>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</si>
  <si>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</si>
  <si>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</si>
  <si>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</si>
  <si>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</si>
  <si>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</si>
  <si>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</si>
  <si>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</si>
  <si>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</si>
  <si>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</si>
  <si>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</si>
  <si>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</si>
  <si>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</si>
  <si>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</si>
  <si>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</si>
  <si>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</si>
  <si>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</si>
  <si>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</si>
  <si>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</si>
  <si>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</si>
  <si>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</si>
  <si>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</si>
  <si>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</si>
  <si>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</si>
  <si>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</si>
  <si>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</si>
  <si>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</si>
  <si>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</si>
  <si>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</si>
  <si>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</si>
  <si>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</si>
  <si>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</si>
  <si>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</si>
  <si>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</si>
  <si>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</si>
  <si>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</si>
  <si>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</si>
  <si>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</si>
  <si>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</si>
  <si>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</si>
  <si>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</si>
  <si>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</si>
  <si>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</si>
  <si>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</si>
  <si>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</si>
  <si>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</si>
  <si>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</si>
  <si>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</si>
  <si>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</si>
  <si>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</si>
  <si>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</si>
  <si>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</si>
  <si>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</si>
  <si>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</si>
  <si>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</si>
  <si>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</si>
  <si>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</si>
  <si>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</si>
  <si>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</si>
  <si>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</si>
  <si>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</si>
  <si>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</si>
  <si>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</si>
  <si>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</si>
  <si>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</si>
  <si>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</si>
  <si>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</si>
  <si>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</si>
  <si>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</si>
  <si>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</si>
  <si>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</si>
  <si>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</si>
  <si>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</si>
  <si>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</si>
  <si>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</si>
  <si>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</si>
  <si>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</si>
  <si>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</si>
  <si>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</si>
  <si>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</si>
  <si>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</si>
  <si>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</si>
  <si>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</si>
  <si>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</si>
  <si>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</si>
  <si>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</si>
  <si>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</si>
  <si>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</si>
  <si>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</si>
  <si>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</si>
  <si>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</si>
  <si>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</si>
  <si>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</si>
  <si>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</si>
  <si>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</si>
  <si>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</si>
  <si>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</si>
  <si>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</si>
  <si>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</si>
  <si>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</si>
  <si>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</si>
  <si>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</si>
  <si>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</si>
  <si>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</si>
  <si>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</si>
  <si>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</si>
  <si>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</si>
  <si>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</si>
  <si>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</si>
  <si>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</si>
  <si>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</si>
  <si>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</si>
  <si>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</si>
  <si>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</si>
  <si>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</si>
  <si>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</si>
  <si>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</si>
  <si>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</si>
  <si>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</si>
  <si>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</si>
  <si>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</si>
  <si>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</si>
  <si>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</si>
  <si>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</si>
  <si>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</si>
  <si>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</si>
  <si>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</si>
  <si>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</si>
  <si>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</si>
  <si>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</si>
  <si>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</si>
  <si>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</si>
  <si>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</si>
  <si>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</si>
  <si>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</si>
  <si>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</si>
  <si>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</si>
  <si>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</si>
  <si>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</si>
  <si>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</si>
  <si>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</si>
  <si>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</si>
  <si>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</si>
  <si>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</si>
  <si>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</si>
  <si>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</si>
  <si>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</si>
  <si>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</si>
  <si>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</si>
  <si>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</si>
  <si>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</si>
  <si>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</si>
  <si>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</si>
  <si>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</si>
  <si>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</si>
  <si>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</si>
  <si>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</si>
  <si>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</si>
  <si>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</si>
  <si>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</si>
  <si>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</si>
  <si>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</si>
  <si>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</si>
  <si>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</si>
  <si>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</si>
  <si>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</si>
  <si>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</si>
  <si>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</si>
  <si>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</si>
  <si>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</si>
  <si>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</si>
  <si>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</si>
  <si>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</si>
  <si>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</si>
  <si>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</si>
  <si>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</si>
  <si>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</si>
  <si>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</si>
  <si>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</si>
  <si>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</si>
  <si>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</si>
  <si>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</si>
  <si>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</si>
  <si>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</si>
  <si>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</si>
  <si>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</si>
  <si>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</si>
  <si>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</si>
  <si>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</si>
  <si>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</si>
  <si>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</si>
  <si>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</si>
  <si>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</si>
  <si>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</si>
  <si>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</si>
  <si>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</si>
  <si>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</si>
  <si>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</si>
  <si>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</si>
  <si>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</si>
  <si>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</si>
  <si>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</si>
  <si>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</si>
  <si>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</si>
  <si>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</si>
  <si>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</si>
  <si>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</si>
  <si>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</si>
  <si>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</si>
  <si>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</si>
  <si>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</si>
  <si>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</si>
  <si>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</si>
  <si>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</si>
  <si>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</si>
  <si>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</si>
  <si>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</si>
  <si>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</si>
  <si>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</si>
  <si>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</si>
  <si>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</si>
  <si>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</si>
  <si>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</si>
  <si>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</si>
  <si>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</si>
  <si>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</si>
  <si>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</si>
  <si>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</si>
  <si>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</si>
  <si>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</si>
  <si>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</si>
  <si>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</si>
  <si>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</si>
  <si>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</si>
  <si>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</si>
  <si>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</si>
  <si>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</si>
  <si>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</si>
  <si>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</si>
  <si>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</si>
  <si>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</si>
  <si>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</si>
  <si>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</si>
  <si>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</si>
  <si>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</si>
  <si>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</si>
  <si>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</si>
  <si>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</si>
  <si>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</si>
  <si>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</si>
  <si>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</si>
  <si>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</si>
  <si>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</si>
  <si>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</si>
  <si>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</si>
  <si>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</si>
  <si>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</si>
  <si>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</si>
  <si>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</si>
  <si>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</si>
  <si>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</si>
  <si>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</si>
  <si>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</si>
  <si>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</si>
  <si>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</si>
  <si>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</si>
  <si>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</si>
  <si>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</si>
  <si>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</si>
  <si>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</si>
  <si>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</si>
  <si>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</si>
  <si>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</si>
  <si>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</si>
  <si>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</si>
  <si>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</si>
  <si>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</si>
  <si>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</si>
  <si>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</si>
  <si>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</si>
  <si>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</si>
  <si>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</si>
  <si>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</si>
  <si>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</si>
  <si>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</si>
  <si>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</si>
  <si>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</si>
  <si>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</si>
  <si>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</si>
  <si>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</si>
  <si>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</si>
  <si>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</si>
  <si>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</si>
  <si>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</si>
  <si>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</si>
  <si>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</si>
  <si>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</si>
  <si>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</si>
  <si>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</si>
  <si>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</si>
  <si>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</si>
  <si>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</si>
  <si>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</si>
  <si>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</si>
  <si>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</si>
  <si>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</si>
  <si>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</si>
  <si>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</si>
  <si>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</si>
  <si>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</si>
  <si>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</si>
  <si>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</si>
  <si>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</si>
  <si>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</si>
  <si>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</si>
  <si>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</si>
  <si>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</si>
  <si>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</si>
  <si>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</si>
  <si>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</si>
  <si>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</si>
  <si>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</si>
  <si>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</si>
  <si>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</si>
  <si>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</si>
  <si>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</si>
  <si>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</si>
  <si>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</si>
  <si>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</si>
  <si>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</si>
  <si>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</si>
  <si>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</si>
  <si>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</si>
  <si>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</si>
  <si>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</si>
  <si>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</si>
  <si>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</si>
  <si>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</si>
  <si>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</si>
  <si>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</si>
  <si>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</si>
  <si>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</si>
  <si>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</si>
  <si>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</si>
  <si>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</si>
  <si>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</si>
  <si>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</si>
  <si>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</si>
  <si>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</si>
  <si>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</si>
  <si>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</si>
  <si>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</si>
  <si>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</si>
  <si>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</si>
  <si>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</si>
  <si>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</si>
  <si>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</si>
  <si>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</si>
  <si>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</si>
  <si>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</si>
  <si>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</si>
  <si>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</si>
  <si>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</si>
  <si>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</si>
  <si>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</si>
  <si>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</si>
  <si>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</si>
  <si>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</si>
  <si>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</si>
  <si>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</si>
  <si>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</si>
  <si>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</si>
  <si>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</si>
  <si>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</si>
  <si>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</si>
  <si>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</si>
  <si>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</si>
  <si>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</si>
  <si>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</si>
  <si>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</si>
  <si>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</si>
  <si>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</si>
  <si>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</si>
  <si>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</si>
  <si>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</si>
  <si>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</si>
  <si>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</si>
  <si>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</si>
  <si>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</si>
  <si>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</si>
  <si>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</si>
  <si>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</si>
  <si>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</si>
  <si>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</si>
  <si>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</si>
  <si>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</si>
  <si>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</si>
  <si>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</si>
  <si>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</si>
  <si>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</si>
  <si>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</si>
  <si>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</si>
  <si>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</si>
  <si>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</si>
  <si>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</si>
  <si>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</si>
  <si>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</si>
  <si>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</si>
  <si>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</si>
  <si>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</si>
  <si>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</si>
  <si>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</si>
  <si>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</si>
  <si>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</si>
  <si>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</si>
  <si>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</si>
  <si>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</si>
  <si>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</si>
  <si>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</si>
  <si>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</si>
  <si>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</si>
  <si>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</si>
  <si>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</si>
  <si>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</si>
  <si>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</si>
  <si>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</si>
  <si>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</si>
  <si>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</si>
  <si>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</si>
  <si>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</si>
  <si>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</si>
  <si>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</si>
  <si>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</si>
  <si>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</si>
  <si>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</si>
  <si>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</si>
  <si>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</si>
  <si>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</si>
  <si>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</si>
  <si>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</si>
  <si>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</si>
  <si>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</si>
  <si>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</si>
  <si>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</si>
  <si>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</si>
  <si>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</si>
  <si>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</si>
  <si>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</si>
  <si>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</si>
  <si>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</si>
  <si>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</si>
  <si>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</si>
  <si>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</si>
  <si>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</si>
  <si>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</si>
  <si>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</si>
  <si>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</si>
  <si>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</si>
  <si>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</si>
  <si>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</si>
  <si>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</si>
  <si>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</si>
  <si>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</si>
  <si>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</si>
  <si>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</si>
  <si>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</si>
  <si>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</si>
  <si>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</si>
  <si>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</si>
  <si>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</si>
  <si>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</si>
  <si>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</si>
  <si>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</si>
  <si>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</si>
  <si>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</si>
  <si>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</si>
  <si>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</si>
  <si>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</si>
  <si>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</si>
  <si>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</si>
  <si>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</si>
  <si>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</si>
  <si>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</si>
  <si>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</si>
  <si>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</si>
  <si>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</si>
  <si>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</si>
  <si>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</si>
  <si>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</si>
  <si>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</si>
  <si>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</si>
  <si>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</si>
  <si>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</si>
  <si>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</si>
  <si>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</si>
  <si>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</si>
  <si>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</si>
  <si>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</si>
  <si>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</si>
  <si>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</si>
  <si>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</si>
  <si>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</si>
  <si>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</si>
  <si>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</si>
  <si>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</si>
  <si>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</si>
  <si>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</si>
  <si>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</si>
  <si>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</si>
  <si>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</si>
  <si>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</si>
  <si>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</si>
  <si>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</si>
  <si>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</si>
  <si>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</si>
  <si>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</si>
  <si>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</si>
  <si>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</si>
  <si>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</si>
  <si>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</si>
  <si>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</si>
  <si>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</si>
  <si>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</si>
  <si>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</si>
  <si>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</si>
  <si>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</si>
  <si>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</si>
  <si>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</si>
  <si>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</si>
  <si>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</si>
  <si>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</si>
  <si>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</si>
  <si>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</si>
  <si>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</si>
  <si>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</si>
  <si>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</si>
  <si>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</si>
  <si>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</si>
  <si>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</si>
  <si>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</si>
  <si>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</si>
  <si>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</si>
  <si>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</si>
  <si>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</si>
  <si>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</si>
  <si>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</si>
  <si>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</si>
  <si>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</si>
  <si>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</si>
  <si>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</si>
  <si>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</si>
  <si>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</si>
  <si>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</si>
  <si>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</si>
  <si>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</si>
  <si>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</si>
  <si>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</si>
  <si>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</si>
  <si>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</si>
  <si>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</si>
  <si>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</si>
  <si>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</si>
  <si>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</si>
  <si>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</si>
  <si>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</si>
  <si>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</si>
  <si>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</si>
  <si>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</si>
  <si>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</si>
  <si>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</si>
  <si>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</si>
  <si>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</si>
  <si>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</si>
  <si>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</si>
  <si>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</si>
  <si>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</si>
  <si>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</si>
  <si>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</si>
  <si>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</si>
  <si>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</si>
  <si>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</si>
  <si>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</si>
  <si>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</si>
  <si>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</si>
  <si>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</si>
  <si>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</si>
  <si>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</si>
  <si>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</si>
  <si>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</si>
  <si>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</si>
  <si>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</si>
  <si>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</si>
  <si>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</si>
  <si>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</si>
  <si>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</si>
  <si>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</si>
  <si>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</si>
  <si>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</si>
  <si>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</si>
  <si>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</si>
  <si>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</si>
  <si>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</si>
  <si>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</si>
  <si>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</si>
  <si>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</si>
  <si>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</si>
  <si>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</si>
  <si>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</si>
  <si>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</si>
  <si>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</si>
  <si>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</si>
  <si>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</si>
  <si>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</si>
  <si>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</si>
  <si>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</si>
  <si>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</si>
  <si>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</si>
  <si>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</si>
  <si>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</si>
  <si>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</si>
  <si>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</si>
  <si>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</si>
  <si>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</si>
  <si>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</si>
  <si>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</si>
  <si>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</si>
  <si>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</si>
  <si>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</si>
  <si>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</si>
  <si>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</si>
  <si>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</si>
  <si>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</si>
  <si>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</si>
  <si>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</si>
  <si>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</si>
  <si>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</si>
  <si>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</si>
  <si>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</si>
  <si>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</si>
  <si>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</si>
  <si>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</si>
  <si>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</si>
  <si>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</si>
  <si>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</si>
  <si>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</si>
  <si>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</si>
  <si>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</si>
  <si>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</si>
  <si>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</si>
  <si>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</si>
  <si>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</si>
  <si>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</si>
  <si>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</si>
  <si>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</si>
  <si>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</si>
  <si>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</si>
  <si>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</si>
  <si>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</si>
  <si>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</si>
  <si>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</si>
  <si>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</si>
  <si>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</si>
  <si>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</si>
  <si>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</si>
  <si>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</si>
  <si>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</si>
  <si>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</si>
  <si>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</si>
  <si>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</si>
  <si>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</si>
  <si>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</si>
  <si>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</si>
  <si>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</si>
  <si>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</si>
  <si>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</si>
  <si>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</si>
  <si>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</si>
  <si>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</si>
  <si>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</si>
  <si>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</si>
  <si>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</si>
  <si>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</si>
  <si>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</si>
  <si>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</si>
  <si>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</si>
  <si>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</si>
  <si>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</si>
  <si>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</si>
  <si>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</si>
  <si>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</si>
  <si>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</si>
  <si>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</si>
  <si>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</si>
  <si>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</si>
  <si>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</si>
  <si>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</si>
  <si>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</si>
  <si>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</si>
  <si>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</si>
  <si>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</si>
  <si>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</si>
  <si>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</si>
  <si>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</si>
  <si>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</si>
  <si>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</si>
  <si>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</si>
  <si>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</si>
  <si>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</si>
  <si>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</si>
  <si>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</si>
  <si>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</si>
  <si>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</si>
  <si>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</si>
  <si>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</si>
  <si>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</si>
  <si>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</si>
  <si>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</si>
  <si>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</si>
  <si>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</si>
  <si>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</si>
  <si>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</si>
  <si>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</si>
  <si>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</si>
  <si>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</si>
  <si>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</si>
  <si>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</si>
  <si>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</si>
  <si>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</si>
  <si>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</si>
  <si>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</si>
  <si>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</si>
  <si>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</si>
  <si>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</si>
  <si>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</si>
  <si>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</si>
  <si>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</si>
  <si>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</si>
  <si>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</si>
  <si>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</si>
  <si>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</si>
  <si>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</si>
  <si>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</si>
  <si>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</si>
  <si>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</si>
  <si>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</si>
  <si>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</si>
  <si>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</si>
  <si>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</si>
  <si>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</si>
  <si>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</si>
  <si>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</si>
  <si>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</si>
  <si>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</si>
  <si>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</si>
  <si>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</si>
  <si>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</si>
  <si>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</si>
  <si>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</si>
  <si>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</si>
  <si>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</si>
  <si>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</si>
  <si>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</si>
  <si>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</si>
  <si>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</si>
  <si>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</si>
  <si>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</si>
  <si>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</si>
  <si>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</si>
  <si>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</si>
  <si>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</si>
  <si>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</si>
  <si>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</si>
  <si>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</si>
  <si>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</si>
  <si>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</si>
  <si>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</si>
  <si>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</si>
  <si>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</si>
  <si>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</si>
  <si>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</si>
  <si>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</si>
  <si>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</si>
  <si>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</si>
  <si>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</si>
  <si>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</si>
  <si>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</si>
  <si>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</si>
  <si>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</si>
  <si>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</si>
  <si>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</si>
  <si>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</si>
  <si>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</si>
  <si>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</si>
  <si>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</si>
  <si>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</si>
  <si>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</si>
  <si>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</si>
  <si>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</si>
  <si>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</si>
  <si>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</si>
  <si>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</si>
  <si>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</si>
  <si>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</si>
  <si>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</si>
  <si>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</si>
  <si>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</si>
  <si>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</si>
  <si>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</si>
  <si>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</si>
  <si>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</si>
  <si>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</si>
  <si>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</si>
  <si>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</si>
  <si>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</si>
  <si>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</si>
  <si>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</si>
  <si>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</si>
  <si>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</si>
  <si>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</si>
  <si>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</si>
  <si>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</si>
  <si>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</si>
  <si>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</si>
  <si>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</si>
  <si>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</si>
  <si>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</si>
  <si>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</si>
  <si>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</si>
  <si>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</si>
  <si>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</si>
  <si>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</si>
  <si>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</si>
  <si>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</si>
  <si>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</si>
  <si>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</si>
  <si>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</si>
  <si>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</si>
  <si>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</si>
  <si>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</si>
  <si>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</si>
  <si>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</si>
  <si>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</si>
  <si>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</si>
  <si>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</si>
  <si>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</si>
  <si>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</si>
  <si>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</si>
  <si>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</si>
  <si>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</si>
  <si>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</si>
  <si>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</si>
  <si>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</si>
  <si>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</si>
  <si>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</si>
  <si>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</si>
  <si>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</si>
  <si>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</si>
  <si>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</si>
  <si>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</si>
  <si>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</si>
  <si>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</si>
  <si>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</si>
  <si>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</si>
  <si>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</si>
  <si>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</si>
  <si>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</si>
  <si>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</si>
  <si>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</si>
  <si>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</si>
  <si>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</si>
  <si>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</si>
  <si>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</si>
  <si>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</si>
  <si>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</si>
  <si>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</si>
  <si>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</si>
  <si>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</si>
  <si>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</si>
  <si>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</si>
  <si>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</si>
  <si>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</si>
  <si>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</si>
  <si>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</si>
  <si>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</si>
  <si>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</si>
  <si>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</si>
  <si>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</si>
  <si>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</si>
  <si>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</si>
  <si>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</si>
  <si>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</si>
  <si>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</si>
  <si>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</si>
  <si>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</si>
  <si>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</si>
  <si>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</si>
  <si>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</si>
  <si>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</si>
  <si>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</si>
  <si>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</si>
  <si>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</si>
  <si>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</si>
  <si>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</si>
  <si>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</si>
  <si>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</si>
  <si>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</si>
  <si>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</si>
  <si>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</si>
  <si>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</si>
  <si>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</si>
  <si>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</si>
  <si>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</si>
  <si>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</si>
  <si>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</si>
  <si>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</si>
  <si>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</si>
  <si>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</si>
  <si>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</si>
  <si>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</si>
  <si>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</si>
  <si>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</si>
  <si>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</si>
  <si>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</si>
  <si>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</si>
  <si>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</si>
  <si>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</si>
  <si>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</si>
  <si>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</si>
  <si>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</si>
  <si>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</si>
  <si>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</si>
  <si>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</si>
  <si>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</si>
  <si>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</si>
  <si>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</si>
  <si>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</si>
  <si>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</si>
  <si>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</si>
  <si>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</si>
  <si>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</si>
  <si>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</si>
  <si>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</si>
  <si>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</si>
  <si>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</si>
  <si>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</si>
  <si>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</si>
  <si>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</si>
  <si>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</si>
  <si>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</si>
  <si>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</si>
  <si>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</si>
  <si>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</si>
  <si>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</si>
  <si>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</si>
  <si>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</si>
  <si>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</si>
  <si>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</si>
  <si>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</si>
  <si>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</si>
  <si>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</si>
  <si>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</si>
  <si>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</si>
  <si>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</si>
  <si>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</si>
  <si>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</si>
  <si>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</si>
  <si>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</si>
  <si>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</si>
  <si>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</si>
  <si>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</si>
  <si>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</si>
  <si>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</si>
  <si>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</si>
  <si>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</si>
  <si>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</si>
  <si>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</si>
  <si>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</si>
  <si>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</si>
  <si>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</si>
  <si>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</si>
  <si>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</si>
  <si>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</si>
  <si>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</si>
  <si>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</si>
  <si>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</si>
  <si>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</si>
  <si>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</si>
  <si>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</si>
  <si>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</si>
  <si>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</si>
  <si>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</si>
  <si>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</si>
  <si>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</si>
  <si>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</si>
  <si>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</si>
  <si>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</si>
  <si>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</si>
  <si>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</si>
  <si>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</si>
  <si>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</si>
  <si>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</si>
  <si>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</si>
  <si>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</si>
  <si>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</si>
  <si>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</si>
  <si>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</si>
  <si>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</si>
  <si>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</si>
  <si>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</si>
  <si>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</si>
  <si>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</si>
  <si>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</si>
  <si>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</si>
  <si>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</si>
  <si>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</si>
  <si>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</si>
  <si>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</si>
  <si>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</si>
  <si>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</si>
  <si>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</si>
  <si>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</si>
  <si>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</si>
  <si>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</si>
  <si>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</si>
  <si>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</si>
  <si>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</si>
  <si>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</si>
  <si>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</si>
  <si>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</si>
  <si>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</si>
  <si>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</si>
  <si>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</si>
  <si>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</si>
  <si>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</si>
  <si>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</si>
  <si>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</si>
  <si>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</si>
  <si>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</si>
  <si>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</si>
  <si>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</si>
  <si>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</si>
  <si>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</si>
  <si>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</si>
  <si>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</si>
  <si>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</si>
  <si>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</si>
  <si>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</si>
  <si>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</si>
  <si>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</si>
  <si>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</si>
  <si>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</si>
  <si>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</si>
  <si>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</si>
  <si>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</si>
  <si>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</si>
  <si>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</si>
  <si>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</si>
  <si>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</si>
  <si>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</si>
  <si>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</si>
  <si>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</si>
  <si>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</si>
  <si>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</si>
  <si>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</si>
  <si>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</si>
  <si>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</si>
  <si>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</si>
  <si>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</si>
  <si>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</si>
  <si>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</si>
  <si>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</si>
  <si>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</si>
  <si>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</si>
  <si>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</si>
  <si>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</si>
  <si>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</si>
  <si>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</si>
  <si>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</si>
  <si>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</si>
  <si>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</si>
  <si>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</si>
  <si>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</si>
  <si>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</si>
  <si>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</si>
  <si>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</si>
  <si>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</si>
  <si>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</si>
  <si>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</si>
  <si>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</si>
  <si>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</si>
  <si>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</si>
  <si>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</si>
  <si>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</si>
  <si>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</si>
  <si>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</si>
  <si>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</si>
  <si>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</si>
  <si>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</si>
  <si>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</si>
  <si>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</si>
  <si>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</si>
  <si>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</si>
  <si>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</si>
  <si>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</si>
  <si>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</si>
  <si>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</si>
  <si>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</si>
  <si>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</si>
  <si>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</si>
  <si>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</si>
  <si>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</si>
  <si>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</si>
  <si>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</si>
  <si>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</si>
  <si>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</si>
  <si>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</si>
  <si>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</si>
  <si>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</si>
  <si>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</si>
  <si>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</si>
  <si>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</si>
  <si>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</si>
  <si>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</si>
  <si>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</si>
  <si>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</si>
  <si>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</si>
  <si>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</si>
  <si>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</si>
  <si>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</si>
  <si>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</si>
  <si>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</si>
  <si>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</si>
  <si>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</si>
  <si>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</si>
  <si>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</si>
  <si>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</si>
  <si>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</si>
  <si>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</si>
  <si>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</si>
  <si>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</si>
  <si>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</si>
  <si>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</si>
  <si>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</si>
  <si>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</si>
  <si>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</si>
  <si>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</si>
  <si>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</si>
  <si>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</si>
  <si>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</si>
  <si>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</si>
  <si>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</si>
  <si>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</si>
  <si>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</si>
  <si>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</si>
  <si>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</si>
  <si>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</si>
  <si>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</si>
  <si>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</si>
  <si>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</si>
  <si>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</si>
  <si>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</si>
  <si>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</si>
  <si>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</si>
  <si>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</si>
  <si>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</si>
  <si>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</si>
  <si>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</si>
  <si>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</si>
  <si>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</si>
  <si>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</si>
  <si>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</si>
  <si>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</si>
  <si>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</si>
  <si>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</si>
  <si>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</si>
  <si>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</si>
  <si>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</si>
  <si>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</si>
  <si>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</si>
  <si>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</si>
  <si>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</si>
  <si>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</si>
  <si>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</si>
  <si>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</si>
  <si>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</si>
  <si>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</si>
  <si>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</si>
  <si>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</si>
  <si>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</si>
  <si>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</si>
  <si>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</si>
  <si>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</si>
  <si>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</si>
  <si>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</si>
  <si>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</si>
  <si>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</si>
  <si>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</si>
  <si>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</si>
  <si>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</si>
  <si>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</si>
  <si>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</si>
  <si>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</si>
  <si>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</si>
  <si>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</si>
  <si>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</si>
  <si>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</si>
  <si>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</si>
  <si>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</si>
  <si>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</si>
  <si>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</si>
  <si>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</si>
  <si>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</si>
  <si>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</si>
  <si>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</si>
  <si>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</si>
  <si>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</si>
  <si>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</si>
  <si>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</si>
  <si>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</si>
  <si>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</si>
  <si>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</si>
  <si>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</si>
  <si>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</si>
  <si>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</si>
  <si>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</si>
  <si>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</si>
  <si>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</si>
  <si>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</si>
  <si>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</si>
  <si>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</si>
  <si>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</si>
  <si>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</si>
  <si>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</si>
  <si>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</si>
  <si>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</si>
  <si>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</si>
  <si>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</si>
  <si>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</si>
  <si>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</si>
  <si>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</si>
  <si>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</si>
  <si>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</si>
  <si>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</si>
  <si>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</si>
  <si>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</si>
  <si>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</si>
  <si>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</si>
  <si>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</si>
  <si>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</si>
  <si>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</si>
  <si>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</si>
  <si>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</si>
  <si>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</si>
  <si>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</si>
  <si>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</si>
  <si>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</si>
  <si>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</si>
  <si>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</si>
  <si>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</si>
  <si>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</si>
  <si>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</si>
  <si>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</si>
  <si>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</si>
  <si>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</si>
  <si>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</si>
  <si>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</si>
  <si>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</si>
  <si>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</si>
  <si>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</si>
  <si>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</si>
  <si>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</si>
  <si>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</si>
  <si>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</si>
  <si>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</si>
  <si>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</si>
  <si>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</si>
  <si>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</si>
  <si>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</si>
  <si>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</si>
  <si>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</si>
  <si>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</si>
  <si>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</si>
  <si>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</si>
  <si>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</si>
  <si>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</si>
  <si>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</si>
  <si>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</si>
  <si>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</si>
  <si>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</si>
  <si>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</si>
  <si>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</si>
  <si>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</si>
  <si>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</si>
  <si>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</si>
  <si>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</si>
  <si>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</si>
  <si>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</si>
  <si>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</si>
  <si>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</si>
  <si>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</si>
  <si>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</si>
  <si>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</si>
  <si>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</si>
  <si>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</si>
  <si>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</si>
  <si>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</si>
  <si>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</si>
  <si>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</si>
  <si>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</si>
  <si>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</si>
  <si>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</si>
  <si>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</si>
  <si>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</si>
  <si>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</si>
  <si>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</si>
  <si>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</si>
  <si>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</si>
  <si>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</si>
  <si>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</si>
  <si>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</si>
  <si>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</si>
  <si>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</si>
  <si>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</si>
  <si>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</si>
  <si>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</si>
  <si>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</si>
  <si>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</si>
  <si>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</si>
  <si>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</si>
  <si>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</si>
  <si>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</si>
  <si>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</si>
  <si>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</si>
  <si>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</si>
  <si>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</si>
  <si>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</si>
  <si>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</si>
  <si>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</si>
  <si>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</si>
  <si>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</si>
  <si>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</si>
  <si>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</si>
  <si>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</si>
  <si>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</si>
  <si>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</si>
  <si>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</si>
  <si>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</si>
  <si>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</si>
  <si>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</si>
  <si>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</si>
  <si>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</si>
  <si>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</si>
  <si>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</si>
  <si>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</si>
  <si>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</si>
  <si>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</si>
  <si>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</si>
  <si>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</si>
  <si>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</si>
  <si>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</si>
  <si>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</si>
  <si>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</si>
  <si>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</si>
  <si>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</si>
  <si>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</si>
  <si>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</si>
  <si>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</si>
  <si>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</si>
  <si>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</si>
  <si>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</si>
  <si>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</si>
  <si>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</si>
  <si>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</si>
  <si>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</si>
  <si>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</si>
  <si>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</si>
  <si>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</si>
  <si>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</si>
  <si>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</si>
  <si>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</si>
  <si>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</si>
  <si>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</si>
  <si>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</si>
  <si>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</si>
  <si>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</si>
  <si>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</si>
  <si>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</si>
  <si>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</si>
  <si>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</si>
  <si>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</si>
  <si>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</si>
  <si>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</si>
  <si>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</si>
  <si>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</si>
  <si>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</si>
  <si>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</si>
  <si>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</si>
  <si>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</si>
  <si>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</si>
  <si>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</si>
  <si>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</si>
  <si>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</si>
  <si>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</si>
  <si>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</si>
  <si>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</si>
  <si>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</si>
  <si>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</si>
  <si>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</si>
  <si>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</si>
  <si>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</si>
  <si>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</si>
  <si>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</si>
  <si>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</si>
  <si>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</si>
  <si>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</si>
  <si>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</si>
  <si>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</si>
  <si>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</si>
  <si>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</si>
  <si>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</si>
  <si>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</si>
  <si>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</si>
  <si>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</si>
  <si>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</si>
  <si>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</si>
  <si>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</si>
  <si>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</si>
  <si>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</si>
  <si>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</si>
  <si>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</si>
  <si>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</si>
  <si>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</si>
  <si>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</si>
  <si>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</si>
  <si>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</si>
  <si>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</si>
  <si>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</si>
  <si>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</si>
  <si>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</si>
  <si>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</si>
  <si>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</si>
  <si>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</si>
  <si>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</si>
  <si>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</si>
  <si>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</si>
  <si>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</si>
  <si>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</si>
  <si>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</si>
  <si>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</si>
  <si>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</si>
  <si>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</si>
  <si>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</si>
  <si>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</si>
  <si>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</si>
  <si>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</si>
  <si>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</si>
  <si>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</si>
  <si>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</si>
  <si>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</si>
  <si>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</si>
  <si>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</si>
  <si>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</si>
  <si>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</si>
  <si>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</si>
  <si>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</si>
  <si>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</si>
  <si>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</si>
  <si>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</si>
  <si>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</si>
  <si>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</si>
  <si>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</si>
  <si>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</si>
  <si>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</si>
  <si>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</si>
  <si>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</si>
  <si>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</si>
  <si>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</si>
  <si>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</si>
  <si>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</si>
  <si>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</si>
  <si>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</si>
  <si>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</si>
  <si>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</si>
  <si>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</si>
  <si>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</si>
  <si>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</si>
  <si>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</si>
  <si>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</si>
  <si>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</si>
  <si>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</si>
  <si>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</si>
  <si>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</si>
  <si>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</si>
  <si>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</si>
  <si>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</si>
  <si>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</si>
  <si>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</si>
  <si>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</si>
  <si>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</si>
  <si>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</si>
  <si>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</si>
  <si>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</si>
  <si>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</si>
  <si>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</si>
  <si>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</si>
  <si>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</si>
  <si>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</si>
  <si>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</si>
  <si>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</si>
  <si>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</si>
  <si>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</si>
  <si>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</si>
  <si>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</si>
  <si>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</si>
  <si>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</si>
  <si>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</si>
  <si>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</si>
  <si>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</si>
  <si>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</si>
  <si>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</si>
  <si>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</si>
  <si>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</si>
  <si>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</si>
  <si>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</si>
  <si>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</si>
  <si>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</si>
  <si>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</si>
  <si>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</si>
  <si>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</si>
  <si>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</si>
  <si>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</si>
  <si>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</si>
  <si>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</si>
  <si>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</si>
  <si>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</si>
  <si>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</si>
  <si>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</si>
  <si>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</si>
  <si>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</si>
  <si>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</si>
  <si>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</si>
  <si>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</si>
  <si>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</si>
  <si>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</si>
  <si>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</si>
  <si>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</si>
  <si>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</si>
  <si>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</si>
  <si>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</si>
  <si>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</si>
  <si>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</si>
  <si>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</si>
  <si>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</si>
  <si>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</si>
  <si>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</si>
  <si>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</si>
  <si>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</si>
  <si>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</si>
  <si>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</si>
  <si>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</si>
  <si>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</si>
  <si>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</si>
  <si>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</si>
  <si>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</si>
  <si>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</si>
  <si>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</si>
  <si>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</si>
  <si>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</si>
  <si>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</si>
  <si>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</si>
  <si>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</si>
  <si>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</si>
  <si>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</si>
  <si>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</si>
  <si>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</si>
  <si>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</si>
  <si>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</si>
  <si>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</si>
  <si>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</si>
  <si>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</si>
  <si>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</si>
  <si>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</si>
  <si>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</si>
  <si>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</si>
  <si>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</si>
  <si>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</si>
  <si>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</si>
  <si>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</si>
  <si>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</si>
  <si>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</si>
  <si>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</si>
  <si>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</si>
  <si>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</si>
  <si>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</si>
  <si>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</si>
  <si>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</si>
  <si>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</si>
  <si>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</si>
  <si>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</si>
  <si>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</si>
  <si>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</si>
  <si>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</si>
  <si>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</si>
  <si>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</si>
  <si>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</si>
  <si>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</si>
  <si>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</si>
  <si>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</si>
  <si>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</si>
  <si>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</si>
  <si>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</si>
  <si>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</si>
  <si>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</si>
  <si>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</si>
  <si>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</si>
  <si>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</si>
  <si>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</si>
  <si>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</si>
  <si>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</si>
  <si>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</si>
  <si>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</si>
  <si>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</si>
  <si>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</si>
  <si>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</si>
  <si>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</si>
  <si>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</si>
  <si>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</si>
  <si>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</si>
  <si>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</si>
  <si>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</si>
  <si>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</si>
  <si>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</si>
  <si>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</si>
  <si>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</si>
  <si>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</si>
  <si>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</si>
  <si>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</si>
  <si>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</si>
  <si>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</si>
  <si>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</si>
  <si>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</si>
  <si>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</si>
  <si>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</si>
  <si>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</si>
  <si>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</si>
  <si>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</si>
  <si>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</si>
  <si>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</si>
  <si>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</si>
  <si>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</si>
  <si>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</si>
  <si>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</si>
  <si>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</si>
  <si>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</si>
  <si>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</si>
  <si>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</si>
  <si>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</si>
  <si>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</si>
  <si>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</si>
  <si>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</si>
  <si>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</si>
  <si>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</si>
  <si>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</si>
  <si>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</si>
  <si>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</si>
  <si>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</si>
  <si>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</si>
  <si>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</si>
  <si>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</si>
  <si>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</si>
  <si>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</si>
  <si>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</si>
  <si>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</si>
  <si>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</si>
  <si>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</si>
  <si>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</si>
  <si>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</si>
  <si>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</si>
  <si>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</si>
  <si>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</si>
  <si>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</si>
  <si>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</si>
  <si>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</si>
  <si>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</si>
  <si>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</si>
  <si>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</si>
  <si>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</si>
  <si>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</si>
  <si>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</si>
  <si>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</si>
  <si>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</si>
  <si>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</si>
  <si>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</si>
  <si>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</si>
  <si>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</si>
  <si>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</si>
  <si>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</si>
  <si>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</si>
  <si>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</si>
  <si>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</si>
  <si>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</si>
  <si>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</si>
  <si>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</si>
  <si>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</si>
  <si>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</si>
  <si>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</si>
  <si>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</si>
  <si>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</si>
  <si>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</si>
  <si>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</si>
  <si>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</si>
  <si>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</si>
  <si>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</si>
  <si>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</si>
  <si>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</si>
  <si>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</si>
  <si>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</si>
  <si>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</si>
  <si>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</si>
  <si>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</si>
  <si>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</si>
  <si>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</si>
  <si>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</si>
  <si>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</si>
  <si>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</si>
  <si>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</si>
  <si>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</si>
  <si>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</si>
  <si>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</si>
  <si>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</si>
  <si>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</si>
  <si>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</si>
  <si>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</si>
  <si>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</si>
  <si>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</si>
  <si>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</si>
  <si>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</si>
  <si>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</si>
  <si>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</si>
  <si>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</si>
  <si>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</si>
  <si>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</si>
  <si>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</si>
  <si>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</si>
  <si>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</si>
  <si>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</si>
  <si>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</si>
  <si>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</si>
  <si>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</si>
  <si>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</si>
  <si>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</si>
  <si>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</si>
  <si>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</si>
  <si>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</si>
  <si>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</si>
  <si>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</si>
  <si>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</si>
  <si>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</si>
  <si>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</si>
  <si>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</si>
  <si>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</si>
  <si>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</si>
  <si>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</si>
  <si>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</si>
  <si>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</si>
  <si>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</si>
  <si>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</si>
  <si>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</si>
  <si>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</si>
  <si>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</si>
  <si>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</si>
  <si>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</si>
  <si>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</si>
  <si>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</si>
  <si>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</si>
  <si>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</si>
  <si>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</si>
  <si>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</si>
  <si>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</si>
  <si>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</si>
  <si>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</si>
  <si>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</si>
  <si>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</si>
  <si>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</si>
  <si>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</si>
  <si>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</si>
  <si>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</si>
  <si>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</si>
  <si>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</si>
  <si>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</si>
  <si>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</si>
  <si>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</si>
  <si>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</si>
  <si>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</si>
  <si>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</si>
  <si>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</si>
  <si>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</si>
  <si>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</si>
  <si>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</si>
  <si>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</si>
  <si>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</si>
  <si>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</si>
  <si>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</si>
  <si>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</si>
  <si>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</si>
  <si>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</si>
  <si>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</si>
  <si>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</si>
  <si>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</si>
  <si>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</si>
  <si>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</si>
  <si>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</si>
  <si>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</si>
  <si>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</si>
  <si>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</si>
  <si>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</si>
  <si>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</si>
  <si>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</si>
  <si>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</si>
  <si>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</si>
  <si>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</si>
  <si>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</si>
  <si>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</si>
  <si>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</si>
  <si>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</si>
  <si>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</si>
  <si>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</si>
  <si>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</si>
  <si>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</si>
  <si>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</si>
  <si>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</si>
  <si>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</si>
  <si>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</si>
  <si>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</si>
  <si>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</si>
  <si>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</si>
  <si>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</si>
  <si>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</si>
  <si>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</si>
  <si>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</si>
  <si>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</si>
  <si>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</si>
  <si>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</si>
  <si>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</si>
  <si>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</si>
  <si>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</si>
  <si>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</si>
  <si>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</si>
  <si>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</si>
  <si>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</si>
  <si>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</si>
  <si>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</si>
  <si>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</si>
  <si>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</si>
  <si>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</si>
  <si>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</si>
  <si>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</si>
  <si>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</si>
  <si>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</si>
  <si>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</si>
  <si>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</si>
  <si>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</si>
  <si>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</si>
  <si>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</si>
  <si>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</si>
  <si>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</si>
  <si>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</si>
  <si>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</si>
  <si>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</si>
  <si>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</si>
  <si>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</si>
  <si>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</si>
  <si>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</si>
  <si>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</si>
  <si>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</si>
  <si>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</si>
  <si>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</si>
  <si>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</si>
  <si>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</si>
  <si>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</si>
  <si>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</si>
  <si>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</si>
  <si>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</si>
  <si>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</si>
  <si>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</si>
  <si>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</si>
  <si>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</si>
  <si>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</si>
  <si>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</si>
  <si>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</si>
  <si>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</si>
  <si>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</si>
  <si>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</si>
  <si>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</si>
  <si>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</si>
  <si>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</si>
  <si>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</si>
  <si>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</si>
  <si>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</si>
  <si>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</si>
  <si>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</si>
  <si>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</si>
  <si>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</si>
  <si>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</si>
  <si>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</si>
  <si>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</si>
  <si>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</si>
  <si>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</si>
  <si>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</si>
  <si>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</si>
  <si>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</si>
  <si>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</si>
  <si>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</si>
  <si>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</si>
  <si>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</si>
  <si>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</si>
  <si>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</si>
  <si>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</si>
  <si>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</si>
  <si>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</si>
  <si>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</si>
  <si>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</si>
  <si>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</si>
  <si>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</si>
  <si>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</si>
  <si>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</si>
  <si>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</si>
  <si>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</si>
  <si>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</si>
  <si>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</si>
  <si>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</si>
  <si>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</si>
  <si>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</si>
  <si>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</si>
  <si>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</si>
  <si>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</si>
  <si>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</si>
  <si>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</si>
  <si>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</si>
  <si>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</si>
  <si>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</si>
  <si>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</si>
  <si>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</si>
  <si>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</si>
  <si>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</si>
  <si>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</si>
  <si>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</si>
  <si>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</si>
  <si>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</si>
  <si>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</si>
  <si>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</si>
  <si>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</si>
  <si>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</si>
  <si>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</si>
  <si>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</si>
  <si>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</si>
  <si>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</si>
  <si>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</si>
  <si>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</si>
  <si>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</si>
  <si>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</si>
  <si>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</si>
  <si>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</si>
  <si>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</si>
  <si>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</si>
  <si>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</si>
  <si>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</si>
  <si>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</si>
  <si>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</si>
  <si>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</si>
  <si>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</si>
  <si>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</si>
  <si>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</si>
  <si>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</si>
  <si>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</si>
  <si>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</si>
  <si>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</si>
  <si>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</si>
  <si>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</si>
  <si>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</si>
  <si>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</si>
  <si>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</si>
  <si>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</si>
  <si>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</si>
  <si>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</si>
  <si>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</si>
  <si>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</si>
  <si>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</si>
  <si>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</si>
  <si>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</si>
  <si>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</si>
  <si>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</si>
  <si>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</si>
  <si>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</si>
  <si>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</si>
  <si>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</si>
  <si>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</si>
  <si>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</si>
  <si>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</si>
  <si>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</si>
  <si>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</si>
  <si>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</si>
  <si>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</si>
  <si>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</si>
  <si>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</si>
  <si>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</si>
  <si>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</si>
  <si>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</si>
  <si>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</si>
  <si>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</si>
  <si>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</si>
  <si>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</si>
  <si>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</si>
  <si>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</si>
  <si>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</si>
  <si>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</si>
  <si>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</si>
  <si>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</si>
  <si>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</si>
  <si>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</si>
  <si>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</si>
  <si>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</si>
  <si>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</si>
  <si>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</si>
  <si>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</si>
  <si>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</si>
  <si>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</si>
  <si>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</si>
  <si>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</si>
  <si>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</si>
  <si>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</si>
  <si>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</si>
  <si>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</si>
  <si>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</si>
  <si>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</si>
  <si>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</si>
  <si>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</si>
  <si>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</si>
  <si>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</si>
  <si>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</si>
  <si>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</si>
  <si>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</si>
  <si>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</si>
  <si>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</si>
  <si>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</si>
  <si>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</si>
  <si>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</si>
  <si>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</si>
  <si>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</si>
  <si>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</si>
  <si>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</si>
  <si>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</si>
  <si>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</si>
  <si>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</si>
  <si>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</si>
  <si>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</si>
  <si>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</si>
  <si>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</si>
  <si>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</si>
  <si>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</si>
  <si>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</si>
  <si>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</si>
  <si>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</si>
  <si>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</si>
  <si>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</si>
  <si>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</si>
  <si>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</si>
  <si>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</si>
  <si>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</si>
  <si>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</si>
  <si>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</si>
  <si>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</si>
  <si>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</si>
  <si>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</si>
  <si>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</si>
  <si>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</si>
  <si>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</si>
  <si>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</si>
  <si>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</si>
  <si>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</si>
  <si>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</si>
  <si>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</si>
  <si>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</si>
  <si>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</si>
  <si>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</si>
  <si>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</si>
  <si>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</si>
  <si>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</si>
  <si>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</si>
  <si>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</si>
  <si>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</si>
  <si>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</si>
  <si>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</si>
  <si>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</si>
  <si>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</si>
  <si>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</si>
  <si>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</si>
  <si>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</si>
  <si>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</si>
  <si>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</si>
  <si>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</si>
  <si>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</si>
  <si>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</si>
  <si>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</si>
  <si>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</si>
  <si>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</si>
  <si>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</si>
  <si>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</si>
  <si>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</si>
  <si>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</si>
  <si>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</si>
  <si>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</si>
  <si>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</si>
  <si>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</si>
  <si>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</si>
  <si>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</si>
  <si>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</si>
  <si>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</si>
  <si>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</si>
  <si>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</si>
  <si>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</si>
  <si>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</si>
  <si>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</si>
  <si>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</si>
  <si>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</si>
  <si>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</si>
  <si>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</si>
  <si>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</si>
  <si>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</si>
  <si>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</si>
  <si>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</si>
  <si>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</si>
  <si>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</si>
  <si>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</si>
  <si>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</si>
  <si>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</si>
  <si>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</si>
  <si>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</si>
  <si>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</si>
  <si>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</si>
  <si>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</si>
  <si>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</si>
  <si>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</si>
  <si>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</si>
  <si>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</si>
  <si>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</si>
  <si>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</si>
  <si>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</si>
  <si>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</si>
  <si>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</si>
  <si>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</si>
  <si>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</si>
  <si>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</si>
  <si>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</si>
  <si>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</si>
  <si>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</si>
  <si>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</si>
  <si>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</si>
  <si>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</si>
  <si>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</si>
  <si>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</si>
  <si>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</si>
  <si>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</si>
  <si>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</si>
  <si>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</si>
  <si>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</si>
  <si>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</si>
  <si>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</si>
  <si>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</si>
  <si>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</si>
  <si>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</si>
  <si>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</si>
  <si>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</si>
  <si>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</si>
  <si>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</si>
  <si>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</si>
  <si>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</si>
  <si>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</si>
  <si>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</si>
  <si>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</si>
  <si>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</si>
  <si>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</si>
  <si>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</si>
  <si>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</si>
  <si>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</si>
  <si>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</si>
  <si>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</si>
  <si>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</si>
  <si>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</si>
  <si>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</si>
  <si>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</si>
  <si>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</si>
  <si>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</si>
  <si>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</si>
  <si>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</si>
  <si>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</si>
  <si>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</si>
  <si>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</si>
  <si>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</si>
  <si>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</si>
  <si>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</si>
  <si>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</si>
  <si>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</si>
  <si>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</si>
  <si>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</si>
  <si>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</si>
  <si>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</si>
  <si>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</si>
  <si>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</si>
  <si>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</si>
  <si>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</si>
  <si>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</si>
  <si>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</si>
  <si>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</si>
  <si>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</si>
  <si>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</si>
  <si>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</si>
  <si>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</si>
  <si>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</si>
  <si>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</si>
  <si>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</si>
  <si>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</si>
  <si>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</si>
  <si>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</si>
  <si>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</si>
  <si>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</si>
  <si>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</si>
  <si>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</si>
  <si>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</si>
  <si>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</si>
  <si>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</si>
  <si>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</si>
  <si>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</si>
  <si>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</si>
  <si>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</si>
  <si>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</si>
  <si>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</si>
  <si>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</si>
  <si>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</si>
  <si>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</si>
  <si>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</si>
  <si>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</si>
  <si>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</si>
  <si>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</si>
  <si>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</si>
  <si>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</si>
  <si>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</si>
  <si>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</si>
  <si>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</si>
  <si>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</si>
  <si>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</si>
  <si>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</si>
  <si>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</si>
  <si>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</si>
  <si>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</si>
  <si>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</si>
  <si>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</si>
  <si>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</si>
  <si>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</si>
  <si>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</si>
  <si>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</si>
  <si>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</si>
  <si>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</si>
  <si>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</si>
  <si>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</si>
  <si>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</si>
  <si>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</si>
  <si>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</si>
  <si>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</si>
  <si>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</si>
  <si>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</si>
  <si>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</si>
  <si>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</si>
  <si>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</si>
  <si>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</si>
  <si>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</si>
  <si>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</si>
  <si>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</si>
  <si>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</si>
  <si>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</si>
  <si>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</si>
  <si>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</si>
  <si>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</si>
  <si>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</si>
  <si>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</si>
  <si>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</si>
  <si>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</si>
  <si>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</si>
  <si>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</si>
  <si>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</si>
  <si>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</si>
  <si>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</si>
  <si>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</si>
  <si>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</si>
  <si>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</si>
  <si>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</si>
  <si>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</si>
  <si>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</si>
  <si>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</si>
  <si>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</si>
  <si>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</si>
  <si>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</si>
  <si>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</si>
  <si>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</si>
  <si>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</si>
  <si>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</si>
  <si>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</si>
  <si>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</si>
  <si>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</si>
  <si>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</si>
  <si>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</si>
  <si>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</si>
  <si>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</si>
  <si>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</si>
  <si>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</si>
  <si>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</si>
  <si>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</si>
  <si>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</si>
  <si>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</si>
  <si>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</si>
  <si>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</si>
  <si>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</si>
  <si>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</si>
  <si>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</si>
  <si>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</si>
  <si>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</si>
  <si>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</si>
  <si>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</si>
  <si>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</si>
  <si>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</si>
  <si>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</si>
  <si>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</si>
  <si>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</si>
  <si>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</si>
  <si>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</si>
  <si>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</si>
  <si>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</si>
  <si>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</si>
  <si>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</si>
  <si>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</si>
  <si>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</si>
  <si>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</si>
  <si>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</si>
  <si>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</si>
  <si>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</si>
  <si>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</si>
  <si>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</si>
  <si>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</si>
  <si>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</si>
  <si>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</si>
  <si>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</si>
  <si>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</si>
  <si>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</si>
  <si>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</si>
  <si>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</si>
  <si>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</si>
  <si>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</si>
  <si>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</si>
  <si>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</si>
  <si>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</si>
  <si>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</si>
  <si>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</si>
  <si>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</si>
  <si>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</si>
  <si>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</si>
  <si>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</si>
  <si>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</si>
  <si>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</si>
  <si>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</si>
  <si>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</si>
  <si>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</si>
  <si>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</si>
  <si>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</si>
  <si>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</si>
  <si>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</si>
  <si>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</si>
  <si>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</si>
  <si>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</si>
  <si>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</si>
  <si>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</si>
  <si>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</si>
  <si>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</si>
  <si>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</si>
  <si>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</si>
  <si>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</si>
  <si>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</si>
  <si>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</si>
  <si>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</si>
  <si>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</si>
  <si>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</si>
  <si>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</si>
  <si>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</si>
  <si>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</si>
  <si>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</si>
  <si>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</si>
  <si>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</si>
  <si>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</si>
  <si>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</si>
  <si>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</si>
  <si>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</si>
  <si>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</si>
  <si>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</si>
  <si>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</si>
  <si>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</si>
  <si>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</si>
  <si>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</si>
  <si>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</si>
  <si>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</si>
  <si>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</si>
  <si>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</si>
  <si>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</si>
  <si>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</si>
  <si>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</si>
  <si>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</si>
  <si>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</si>
  <si>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</si>
  <si>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</si>
  <si>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</si>
  <si>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</si>
  <si>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</si>
  <si>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</si>
  <si>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</si>
  <si>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</si>
  <si>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</si>
  <si>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</si>
  <si>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</si>
  <si>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</si>
  <si>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</si>
  <si>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</si>
  <si>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</si>
  <si>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</si>
  <si>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</si>
  <si>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</si>
  <si>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</si>
  <si>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</si>
  <si>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</si>
  <si>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</si>
  <si>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</si>
  <si>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</si>
  <si>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</si>
  <si>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</si>
  <si>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</si>
  <si>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</si>
  <si>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</si>
  <si>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</si>
  <si>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</si>
  <si>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</si>
  <si>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</si>
  <si>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</si>
  <si>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</si>
  <si>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</si>
  <si>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</si>
  <si>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</si>
  <si>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</si>
  <si>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</si>
  <si>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</si>
  <si>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</si>
  <si>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</si>
  <si>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</si>
  <si>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</si>
  <si>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</si>
  <si>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</si>
  <si>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</si>
  <si>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</si>
  <si>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</si>
  <si>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</si>
  <si>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</si>
  <si>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</si>
  <si>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</si>
  <si>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</si>
  <si>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</si>
  <si>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</si>
  <si>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</si>
  <si>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</si>
  <si>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</si>
  <si>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</si>
  <si>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</si>
  <si>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</si>
  <si>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</si>
  <si>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</si>
  <si>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</si>
  <si>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</si>
  <si>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</si>
  <si>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</si>
  <si>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</si>
  <si>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</si>
  <si>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</si>
  <si>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</si>
  <si>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</si>
  <si>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</si>
  <si>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</si>
  <si>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</si>
  <si>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</si>
  <si>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</si>
  <si>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</si>
  <si>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</si>
  <si>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</si>
  <si>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</si>
  <si>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</si>
  <si>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</si>
  <si>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</si>
  <si>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</si>
  <si>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</si>
  <si>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</si>
  <si>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</si>
  <si>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</si>
  <si>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</si>
  <si>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</si>
  <si>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</si>
  <si>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</si>
  <si>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</si>
  <si>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</si>
  <si>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</si>
  <si>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</si>
  <si>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</si>
  <si>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</si>
  <si>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</si>
  <si>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</si>
  <si>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</si>
  <si>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</si>
  <si>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</si>
  <si>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</si>
  <si>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</si>
  <si>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</si>
  <si>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</si>
  <si>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</si>
  <si>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</si>
  <si>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</si>
  <si>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</si>
  <si>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</si>
  <si>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</si>
  <si>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</si>
  <si>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</si>
  <si>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</si>
  <si>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</si>
  <si>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</si>
  <si>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</si>
  <si>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</si>
  <si>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</si>
  <si>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</si>
  <si>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</si>
  <si>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</si>
  <si>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</si>
  <si>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</si>
  <si>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</si>
  <si>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</si>
  <si>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</si>
  <si>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</si>
  <si>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</si>
  <si>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</si>
  <si>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</si>
  <si>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</si>
  <si>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</si>
  <si>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</si>
  <si>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</si>
  <si>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</si>
  <si>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</si>
  <si>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</si>
  <si>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</si>
  <si>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</si>
  <si>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</si>
  <si>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</si>
  <si>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</si>
  <si>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</si>
  <si>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</si>
  <si>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</si>
  <si>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</si>
  <si>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</si>
  <si>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</si>
  <si>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</si>
  <si>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</si>
  <si>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</si>
  <si>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</si>
  <si>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</si>
  <si>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</si>
  <si>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</si>
  <si>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</si>
  <si>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</si>
  <si>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</si>
  <si>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</si>
  <si>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</si>
  <si>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</si>
  <si>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</si>
  <si>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</si>
  <si>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</si>
  <si>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</si>
  <si>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</si>
  <si>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</si>
  <si>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</si>
  <si>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</si>
  <si>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</si>
  <si>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</si>
  <si>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</si>
  <si>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</si>
  <si>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</si>
  <si>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</si>
  <si>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</si>
  <si>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</si>
  <si>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</si>
  <si>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</si>
  <si>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</si>
  <si>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</si>
  <si>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</si>
  <si>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</si>
  <si>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</si>
  <si>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</si>
  <si>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</si>
  <si>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</si>
  <si>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</si>
  <si>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</si>
  <si>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</si>
  <si>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</si>
  <si>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</si>
  <si>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</si>
  <si>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</si>
  <si>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</si>
  <si>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</si>
  <si>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</si>
  <si>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</si>
  <si>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</si>
  <si>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</si>
  <si>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</si>
  <si>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</si>
  <si>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</si>
  <si>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</si>
  <si>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</si>
  <si>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</si>
  <si>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</si>
  <si>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</si>
  <si>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</si>
  <si>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</si>
  <si>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</si>
  <si>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</si>
  <si>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</si>
  <si>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</si>
  <si>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</si>
  <si>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</si>
  <si>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</si>
  <si>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</si>
  <si>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</si>
  <si>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</si>
  <si>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</si>
  <si>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</si>
  <si>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</si>
  <si>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</si>
  <si>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</si>
  <si>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</si>
  <si>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</si>
  <si>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</si>
  <si>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</si>
  <si>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</si>
  <si>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</si>
  <si>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</si>
  <si>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</si>
  <si>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</si>
  <si>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</si>
  <si>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</si>
  <si>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</si>
  <si>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</si>
  <si>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</si>
  <si>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</si>
  <si>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</si>
  <si>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</si>
  <si>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</si>
  <si>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</si>
  <si>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</si>
  <si>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</si>
  <si>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</si>
  <si>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</si>
  <si>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</si>
  <si>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</si>
  <si>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</si>
  <si>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</si>
  <si>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</si>
  <si>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</si>
  <si>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</si>
  <si>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</si>
  <si>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</si>
  <si>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</si>
  <si>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</si>
  <si>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</si>
  <si>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</si>
  <si>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</si>
  <si>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</si>
  <si>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</si>
  <si>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</si>
  <si>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</si>
  <si>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</si>
  <si>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</si>
  <si>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</si>
  <si>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</si>
  <si>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</si>
  <si>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</si>
  <si>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</si>
  <si>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</si>
  <si>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</si>
  <si>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</si>
  <si>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</si>
  <si>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</si>
  <si>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</si>
  <si>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</si>
  <si>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</si>
  <si>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</si>
  <si>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</si>
  <si>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</si>
  <si>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</si>
  <si>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</si>
  <si>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</si>
  <si>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</si>
  <si>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</si>
  <si>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</si>
  <si>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</si>
  <si>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</si>
  <si>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</si>
  <si>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</si>
  <si>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</si>
  <si>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</si>
  <si>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</si>
  <si>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</si>
  <si>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</si>
  <si>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</si>
  <si>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</si>
  <si>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</si>
  <si>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</si>
  <si>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</si>
  <si>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</si>
  <si>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</si>
  <si>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</si>
  <si>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</si>
  <si>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</si>
  <si>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</si>
  <si>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</si>
  <si>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</si>
  <si>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</si>
  <si>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</si>
  <si>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</si>
  <si>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</si>
  <si>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</si>
  <si>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</si>
  <si>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</si>
  <si>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</si>
  <si>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</si>
  <si>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</si>
  <si>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</si>
  <si>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</si>
  <si>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</si>
  <si>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</si>
  <si>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</si>
  <si>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</si>
  <si>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</si>
  <si>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</si>
  <si>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</si>
  <si>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</si>
  <si>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</si>
  <si>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</si>
  <si>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</si>
  <si>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</si>
  <si>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</si>
  <si>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</si>
  <si>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</si>
  <si>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</si>
  <si>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</si>
  <si>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</si>
  <si>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</si>
  <si>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</si>
  <si>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</si>
  <si>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</si>
  <si>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</si>
  <si>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</si>
  <si>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</si>
  <si>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</si>
  <si>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</si>
  <si>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</si>
  <si>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</si>
  <si>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</si>
  <si>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</si>
  <si>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</si>
  <si>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</si>
  <si>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</si>
  <si>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</si>
  <si>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</si>
  <si>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</si>
  <si>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</si>
  <si>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</si>
  <si>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</si>
  <si>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</si>
  <si>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</si>
  <si>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</si>
  <si>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</si>
  <si>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</si>
  <si>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</si>
  <si>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</si>
  <si>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</si>
  <si>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</si>
  <si>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</si>
  <si>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</si>
  <si>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</si>
  <si>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</si>
  <si>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</si>
  <si>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</si>
  <si>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</si>
  <si>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</si>
  <si>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</si>
  <si>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</si>
  <si>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</si>
  <si>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</si>
  <si>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</si>
  <si>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</si>
  <si>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</si>
  <si>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</si>
  <si>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</si>
  <si>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</si>
  <si>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</si>
  <si>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</si>
  <si>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</si>
  <si>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</si>
  <si>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</si>
  <si>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</si>
  <si>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</si>
  <si>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</si>
  <si>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</si>
  <si>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</si>
  <si>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</si>
  <si>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</si>
  <si>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</si>
  <si>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</si>
  <si>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</si>
  <si>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</si>
  <si>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</si>
  <si>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</si>
  <si>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</si>
  <si>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</si>
  <si>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</si>
  <si>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</si>
  <si>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</si>
  <si>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</si>
  <si>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</si>
  <si>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</si>
  <si>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</si>
  <si>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</si>
  <si>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</si>
  <si>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</si>
  <si>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</si>
  <si>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</si>
  <si>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</si>
  <si>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</si>
  <si>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</si>
  <si>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</si>
  <si>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</si>
  <si>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</si>
  <si>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</si>
  <si>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</si>
  <si>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</si>
  <si>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</si>
  <si>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</si>
  <si>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</si>
  <si>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</si>
  <si>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</si>
  <si>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</si>
  <si>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</si>
  <si>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</si>
  <si>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</si>
  <si>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</si>
  <si>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</si>
  <si>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</si>
  <si>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</si>
  <si>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</si>
  <si>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</si>
  <si>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</si>
  <si>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</si>
  <si>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</si>
  <si>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</si>
  <si>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</si>
  <si>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</si>
  <si>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</si>
  <si>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</si>
  <si>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</si>
  <si>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</si>
  <si>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</si>
  <si>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</si>
  <si>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</si>
  <si>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</si>
  <si>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</si>
  <si>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</si>
  <si>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</si>
  <si>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</si>
  <si>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</si>
  <si>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</si>
  <si>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</si>
  <si>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</si>
  <si>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</si>
  <si>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</si>
  <si>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</si>
  <si>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</si>
  <si>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</si>
  <si>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</si>
  <si>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</si>
  <si>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</si>
  <si>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</si>
  <si>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</si>
  <si>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</si>
  <si>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</si>
  <si>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</si>
  <si>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</si>
  <si>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</si>
  <si>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</si>
  <si>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</si>
  <si>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</si>
  <si>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</si>
  <si>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</si>
  <si>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</si>
  <si>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</si>
  <si>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</si>
  <si>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</si>
  <si>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</si>
  <si>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</si>
  <si>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</si>
  <si>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</si>
  <si>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</si>
  <si>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</si>
  <si>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</si>
  <si>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</si>
  <si>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</si>
  <si>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</si>
  <si>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</si>
  <si>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</si>
  <si>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</si>
  <si>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</si>
  <si>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</si>
  <si>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</si>
  <si>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</si>
  <si>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</si>
  <si>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</si>
  <si>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</si>
  <si>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</si>
  <si>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</si>
  <si>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</si>
  <si>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</si>
  <si>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</si>
  <si>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</si>
  <si>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</si>
  <si>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</si>
  <si>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</si>
  <si>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</si>
  <si>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</si>
  <si>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</si>
  <si>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</si>
  <si>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</si>
  <si>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</si>
  <si>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</si>
  <si>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</si>
  <si>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</si>
  <si>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</si>
  <si>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</si>
  <si>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</si>
  <si>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</si>
  <si>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</si>
  <si>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</si>
  <si>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</si>
  <si>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</si>
  <si>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</si>
  <si>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</si>
  <si>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</si>
  <si>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</si>
  <si>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</si>
  <si>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</si>
  <si>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</si>
  <si>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</si>
  <si>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</si>
  <si>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</si>
  <si>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</si>
  <si>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</si>
  <si>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</si>
  <si>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</si>
  <si>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</si>
  <si>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</si>
  <si>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</si>
  <si>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</si>
  <si>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</si>
  <si>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</si>
  <si>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</si>
  <si>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</si>
  <si>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</si>
  <si>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</si>
  <si>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</si>
  <si>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</si>
  <si>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</si>
  <si>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</si>
  <si>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</si>
  <si>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</si>
  <si>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</si>
  <si>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</si>
  <si>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</si>
  <si>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</si>
  <si>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</si>
  <si>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</si>
  <si>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</si>
  <si>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</si>
  <si>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</si>
  <si>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</si>
  <si>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</si>
  <si>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</si>
  <si>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</si>
  <si>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</si>
  <si>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</si>
  <si>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</si>
  <si>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</si>
  <si>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</si>
  <si>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</si>
  <si>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</si>
  <si>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</si>
  <si>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</si>
  <si>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</si>
  <si>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</si>
  <si>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</si>
  <si>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</si>
  <si>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</si>
  <si>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</si>
  <si>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</si>
  <si>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</si>
  <si>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</si>
  <si>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</si>
  <si>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</si>
  <si>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</si>
  <si>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</si>
  <si>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</si>
  <si>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</si>
  <si>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</si>
  <si>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</si>
  <si>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</si>
  <si>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</si>
  <si>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</si>
  <si>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</si>
  <si>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</si>
  <si>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</si>
  <si>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</si>
  <si>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</si>
  <si>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</si>
  <si>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</si>
  <si>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</si>
  <si>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</si>
  <si>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</si>
  <si>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</si>
  <si>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</si>
  <si>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</si>
  <si>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</si>
  <si>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</si>
  <si>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</si>
  <si>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</si>
  <si>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</si>
  <si>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</si>
  <si>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</si>
  <si>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</si>
  <si>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</si>
  <si>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</si>
  <si>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</si>
  <si>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</si>
  <si>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</si>
  <si>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</si>
  <si>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</si>
  <si>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</si>
  <si>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</si>
  <si>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</si>
  <si>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</si>
  <si>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</si>
  <si>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</si>
  <si>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</si>
  <si>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</si>
  <si>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</si>
  <si>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</si>
  <si>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</si>
  <si>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</si>
  <si>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</si>
  <si>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</si>
  <si>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</si>
  <si>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</si>
  <si>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</si>
  <si>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</si>
  <si>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</si>
  <si>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</si>
  <si>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</si>
  <si>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</si>
  <si>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</si>
  <si>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</si>
  <si>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</si>
  <si>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</si>
  <si>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</si>
  <si>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</si>
  <si>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</si>
  <si>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</si>
  <si>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</si>
  <si>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</si>
  <si>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</si>
  <si>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</si>
  <si>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</si>
  <si>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</si>
  <si>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</si>
  <si>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</si>
  <si>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</si>
  <si>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</si>
  <si>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</si>
  <si>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</si>
  <si>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</si>
  <si>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</si>
  <si>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</si>
  <si>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</si>
  <si>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</si>
  <si>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</si>
  <si>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</si>
  <si>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</si>
  <si>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</si>
  <si>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</si>
  <si>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</si>
  <si>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</si>
  <si>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</si>
  <si>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</si>
  <si>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</si>
  <si>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</si>
  <si>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</si>
  <si>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</si>
  <si>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</si>
  <si>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</si>
  <si>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</si>
  <si>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</si>
  <si>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</si>
  <si>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</si>
  <si>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</si>
  <si>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</si>
  <si>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</si>
  <si>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</si>
  <si>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</si>
  <si>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</si>
  <si>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</si>
  <si>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</si>
  <si>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</si>
  <si>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</si>
  <si>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</si>
  <si>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</si>
  <si>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</si>
  <si>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</si>
  <si>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</si>
  <si>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</si>
  <si>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</si>
  <si>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</si>
  <si>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</si>
  <si>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</si>
  <si>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</si>
  <si>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</si>
  <si>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</si>
  <si>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</si>
  <si>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</si>
  <si>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</si>
  <si>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</si>
  <si>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</si>
  <si>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</si>
  <si>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</si>
  <si>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</si>
  <si>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</si>
  <si>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</si>
  <si>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</si>
  <si>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</si>
  <si>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</si>
  <si>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</si>
  <si>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</si>
  <si>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</si>
  <si>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</si>
  <si>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</si>
  <si>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</si>
  <si>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</si>
  <si>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</si>
  <si>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</si>
  <si>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</si>
  <si>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</si>
  <si>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</si>
  <si>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</si>
  <si>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</si>
  <si>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</si>
  <si>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</si>
  <si>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</si>
  <si>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</si>
  <si>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</si>
  <si>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</si>
  <si>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</si>
  <si>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</si>
  <si>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</si>
  <si>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</si>
  <si>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</si>
  <si>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</si>
  <si>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</si>
  <si>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</si>
  <si>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</si>
  <si>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</si>
  <si>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</si>
  <si>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</si>
  <si>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</si>
  <si>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</si>
  <si>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</si>
  <si>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</si>
  <si>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</si>
  <si>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</si>
  <si>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</si>
  <si>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</si>
  <si>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</si>
  <si>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</si>
  <si>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</si>
  <si>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</si>
  <si>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</si>
  <si>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</si>
  <si>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</si>
  <si>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</si>
  <si>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</si>
  <si>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</si>
  <si>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</si>
  <si>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</si>
  <si>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</si>
  <si>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</si>
  <si>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</si>
  <si>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</si>
  <si>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</si>
  <si>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</si>
  <si>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</si>
  <si>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</si>
  <si>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</si>
  <si>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</si>
  <si>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</si>
  <si>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</si>
  <si>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</si>
  <si>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</si>
  <si>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</si>
  <si>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</si>
  <si>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</si>
  <si>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</si>
  <si>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</si>
  <si>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</si>
  <si>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</si>
  <si>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</si>
  <si>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</si>
  <si>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</si>
  <si>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</si>
  <si>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</si>
  <si>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</si>
  <si>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</si>
  <si>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</si>
  <si>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</si>
  <si>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</si>
  <si>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</si>
  <si>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</si>
  <si>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</si>
  <si>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</si>
  <si>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</si>
  <si>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</si>
  <si>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</si>
  <si>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</si>
  <si>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</si>
  <si>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</si>
  <si>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</si>
  <si>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</si>
  <si>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</si>
  <si>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</si>
  <si>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</si>
  <si>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</si>
  <si>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</si>
  <si>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</si>
  <si>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</si>
  <si>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</si>
  <si>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</si>
  <si>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</si>
  <si>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</si>
  <si>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</si>
  <si>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</si>
  <si>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</si>
  <si>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</si>
  <si>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</si>
  <si>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</si>
  <si>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</si>
  <si>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</si>
  <si>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</si>
  <si>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</si>
  <si>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</si>
  <si>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</si>
  <si>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</si>
  <si>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</si>
  <si>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</si>
  <si>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</si>
  <si>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</si>
  <si>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</si>
  <si>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</si>
  <si>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</si>
  <si>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</si>
  <si>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</si>
  <si>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</si>
  <si>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</si>
  <si>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</si>
  <si>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</si>
  <si>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</si>
  <si>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</si>
  <si>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</si>
  <si>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</si>
  <si>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</si>
  <si>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</si>
  <si>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</si>
  <si>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</si>
  <si>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</si>
  <si>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</si>
  <si>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</si>
  <si>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</si>
  <si>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</si>
  <si>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</si>
  <si>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</si>
  <si>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</si>
  <si>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</si>
  <si>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</si>
  <si>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</si>
  <si>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</si>
  <si>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</si>
  <si>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</si>
  <si>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</si>
  <si>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</si>
  <si>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</si>
  <si>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</si>
  <si>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</si>
  <si>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</si>
  <si>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</si>
  <si>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</si>
  <si>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</si>
  <si>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</si>
  <si>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</si>
  <si>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</si>
  <si>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</si>
  <si>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</si>
  <si>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</si>
  <si>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</si>
  <si>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</si>
  <si>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</si>
  <si>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</si>
  <si>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</si>
  <si>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</si>
  <si>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</si>
  <si>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</si>
  <si>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</si>
  <si>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</si>
  <si>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</si>
  <si>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</si>
  <si>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</si>
  <si>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</si>
  <si>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</si>
  <si>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</si>
  <si>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</si>
  <si>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</si>
  <si>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</si>
  <si>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</si>
  <si>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</si>
  <si>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</si>
  <si>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</si>
  <si>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</si>
  <si>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</si>
  <si>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</si>
  <si>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</si>
  <si>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</si>
  <si>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</si>
  <si>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</si>
  <si>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</si>
  <si>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</si>
  <si>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</si>
  <si>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</si>
  <si>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</si>
  <si>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</si>
  <si>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</si>
  <si>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</si>
  <si>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</si>
  <si>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</si>
  <si>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</si>
  <si>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</si>
  <si>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</si>
  <si>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</si>
  <si>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</si>
  <si>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</si>
  <si>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</si>
  <si>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</si>
  <si>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</si>
  <si>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</si>
  <si>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</si>
  <si>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</si>
  <si>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</si>
  <si>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</si>
  <si>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</si>
  <si>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</si>
  <si>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</si>
  <si>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</si>
  <si>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</si>
  <si>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</si>
  <si>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</si>
  <si>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</si>
  <si>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</si>
  <si>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</si>
  <si>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</si>
  <si>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</si>
  <si>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</si>
  <si>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</si>
  <si>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</si>
  <si>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</si>
  <si>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</si>
  <si>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</si>
  <si>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</si>
  <si>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</si>
  <si>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</si>
  <si>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</si>
  <si>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</si>
  <si>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</si>
  <si>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</si>
  <si>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</si>
  <si>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</si>
  <si>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</si>
  <si>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</si>
  <si>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</si>
  <si>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</si>
  <si>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</si>
  <si>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</si>
  <si>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</si>
  <si>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</si>
  <si>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</si>
  <si>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</si>
  <si>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</si>
  <si>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</si>
  <si>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</si>
  <si>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</si>
  <si>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</si>
  <si>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</si>
  <si>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</si>
  <si>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</si>
  <si>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</si>
  <si>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</si>
  <si>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</si>
  <si>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</si>
  <si>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</si>
  <si>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</si>
  <si>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</si>
  <si>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</si>
  <si>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</si>
  <si>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</si>
  <si>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</si>
  <si>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</si>
  <si>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</si>
  <si>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</si>
  <si>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</si>
  <si>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</si>
  <si>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</si>
  <si>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</si>
  <si>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</si>
  <si>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</si>
  <si>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</si>
  <si>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</si>
  <si>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</si>
  <si>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</si>
  <si>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</si>
  <si>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</si>
  <si>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</si>
  <si>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</si>
  <si>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</si>
  <si>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</si>
  <si>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</si>
  <si>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</si>
  <si>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</si>
  <si>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</si>
  <si>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</si>
  <si>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</si>
  <si>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</si>
  <si>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</si>
  <si>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</si>
  <si>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</si>
  <si>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</si>
  <si>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</si>
  <si>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</si>
  <si>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</si>
  <si>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</si>
  <si>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</si>
  <si>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</si>
  <si>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</si>
  <si>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</si>
  <si>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</si>
  <si>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</si>
  <si>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</si>
  <si>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</si>
  <si>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</si>
  <si>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</si>
  <si>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</si>
  <si>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</si>
  <si>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</si>
  <si>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</si>
  <si>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</si>
  <si>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</si>
  <si>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</si>
  <si>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</si>
  <si>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</si>
  <si>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</si>
  <si>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</si>
  <si>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</si>
  <si>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</si>
  <si>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</si>
  <si>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</si>
  <si>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</si>
  <si>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</si>
  <si>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</si>
  <si>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</si>
  <si>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</si>
  <si>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</si>
  <si>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</si>
  <si>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</si>
  <si>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</si>
  <si>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</si>
  <si>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</si>
  <si>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</si>
  <si>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</si>
  <si>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</si>
  <si>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</si>
  <si>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</si>
  <si>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</si>
  <si>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</si>
  <si>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</si>
  <si>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</si>
  <si>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</si>
  <si>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</si>
  <si>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</si>
  <si>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</si>
  <si>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</si>
  <si>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</si>
  <si>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</si>
  <si>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</si>
  <si>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</si>
  <si>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</si>
  <si>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</si>
  <si>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</si>
  <si>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</si>
  <si>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</si>
  <si>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</si>
  <si>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</si>
  <si>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</si>
  <si>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</si>
  <si>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</si>
  <si>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</si>
  <si>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</si>
  <si>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</si>
  <si>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</si>
  <si>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</si>
  <si>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</si>
  <si>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</si>
  <si>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</si>
  <si>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</si>
  <si>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</si>
  <si>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</si>
  <si>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</si>
  <si>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</si>
  <si>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</si>
  <si>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</si>
  <si>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</si>
  <si>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</si>
  <si>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</si>
  <si>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</si>
  <si>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</si>
  <si>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</si>
  <si>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</si>
  <si>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</si>
  <si>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</si>
  <si>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</si>
  <si>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</si>
  <si>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</si>
  <si>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</si>
  <si>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</si>
  <si>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</si>
  <si>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</si>
  <si>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</si>
  <si>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</si>
  <si>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</si>
  <si>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</si>
  <si>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</si>
  <si>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</si>
  <si>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</si>
  <si>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</si>
  <si>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</si>
  <si>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</si>
  <si>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</si>
  <si>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</si>
  <si>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</si>
  <si>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</si>
  <si>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</si>
  <si>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</si>
  <si>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</si>
  <si>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</si>
  <si>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</si>
  <si>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</si>
  <si>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</si>
  <si>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</si>
  <si>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</si>
  <si>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</si>
  <si>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</si>
  <si>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</si>
  <si>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</si>
  <si>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</si>
  <si>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</si>
  <si>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</si>
  <si>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</si>
  <si>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</si>
  <si>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</si>
  <si>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</si>
  <si>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</si>
  <si>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</si>
  <si>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</si>
  <si>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</si>
  <si>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</si>
  <si>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</si>
  <si>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</si>
  <si>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</si>
  <si>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</si>
  <si>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</si>
  <si>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</si>
  <si>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</si>
  <si>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</si>
  <si>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</si>
  <si>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</si>
  <si>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</si>
  <si>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</si>
  <si>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</si>
  <si>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</si>
  <si>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</si>
  <si>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</si>
  <si>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</si>
  <si>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</si>
  <si>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</si>
  <si>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</si>
  <si>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</si>
  <si>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</si>
  <si>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</si>
  <si>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</si>
  <si>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</si>
  <si>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</si>
  <si>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</si>
  <si>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</si>
  <si>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</si>
  <si>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</si>
  <si>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</si>
  <si>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</si>
  <si>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</si>
  <si>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</si>
  <si>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</si>
  <si>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</si>
  <si>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</si>
  <si>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</si>
  <si>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</si>
  <si>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</si>
  <si>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</si>
  <si>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</si>
  <si>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</si>
  <si>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</si>
  <si>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</si>
  <si>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</si>
  <si>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</si>
  <si>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</si>
  <si>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</si>
  <si>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</si>
  <si>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</si>
  <si>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</si>
  <si>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</si>
  <si>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</si>
  <si>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</si>
  <si>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</si>
  <si>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</si>
  <si>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</si>
  <si>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</si>
  <si>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</si>
  <si>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</si>
  <si>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</si>
  <si>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</si>
  <si>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</si>
  <si>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</si>
  <si>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</si>
  <si>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</si>
  <si>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</si>
  <si>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</si>
  <si>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</si>
  <si>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</si>
  <si>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</si>
  <si>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</si>
  <si>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</si>
  <si>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</si>
  <si>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</si>
  <si>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</si>
  <si>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</si>
  <si>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</si>
  <si>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</si>
  <si>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</si>
  <si>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</si>
  <si>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</si>
  <si>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</si>
  <si>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</si>
  <si>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</si>
  <si>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</si>
  <si>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</si>
  <si>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</si>
  <si>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</si>
  <si>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</si>
  <si>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</si>
  <si>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</si>
  <si>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</si>
  <si>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</si>
  <si>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</si>
  <si>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</si>
  <si>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</si>
  <si>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</si>
  <si>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</si>
  <si>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</si>
  <si>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</si>
  <si>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</si>
  <si>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</si>
  <si>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</si>
  <si>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</si>
  <si>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</si>
  <si>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</si>
  <si>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</si>
  <si>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</si>
  <si>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</si>
  <si>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</si>
  <si>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</si>
  <si>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</si>
  <si>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</si>
  <si>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</si>
  <si>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</si>
  <si>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</si>
  <si>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</si>
  <si>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</si>
  <si>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</si>
  <si>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</si>
  <si>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</si>
  <si>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</si>
  <si>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</si>
  <si>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</si>
  <si>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</si>
  <si>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</si>
  <si>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</si>
  <si>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</si>
  <si>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</si>
  <si>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</si>
  <si>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</si>
  <si>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</si>
  <si>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</si>
  <si>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</si>
  <si>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</si>
  <si>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</si>
  <si>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</si>
  <si>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</si>
  <si>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</si>
  <si>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</si>
  <si>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</si>
  <si>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</si>
  <si>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</si>
  <si>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</si>
  <si>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</si>
  <si>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</si>
  <si>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</si>
  <si>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</si>
  <si>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</si>
  <si>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</si>
  <si>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</si>
  <si>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</si>
  <si>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</si>
  <si>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</si>
  <si>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</si>
  <si>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</si>
  <si>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</si>
  <si>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</si>
  <si>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</si>
  <si>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</si>
  <si>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</si>
  <si>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</si>
  <si>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</si>
  <si>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</si>
  <si>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</si>
  <si>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</si>
  <si>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</si>
  <si>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</si>
  <si>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</si>
  <si>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</si>
  <si>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</si>
  <si>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</si>
  <si>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</si>
  <si>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</si>
  <si>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</si>
  <si>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</si>
  <si>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</si>
  <si>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</si>
  <si>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</si>
  <si>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</si>
  <si>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</si>
  <si>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</si>
  <si>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</si>
  <si>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</si>
  <si>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</si>
  <si>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</si>
  <si>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</si>
  <si>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</si>
  <si>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</si>
  <si>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</si>
  <si>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</si>
  <si>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</si>
  <si>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</si>
  <si>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</si>
  <si>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</si>
  <si>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</si>
  <si>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</si>
  <si>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</si>
  <si>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</si>
  <si>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</si>
  <si>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</si>
  <si>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</si>
  <si>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</si>
  <si>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</si>
  <si>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</si>
  <si>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</si>
  <si>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</si>
  <si>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</si>
  <si>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</si>
  <si>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</si>
  <si>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</si>
  <si>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</si>
  <si>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</si>
  <si>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</si>
  <si>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</si>
  <si>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</si>
  <si>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</si>
  <si>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</si>
  <si>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</si>
  <si>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</si>
  <si>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</si>
  <si>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</si>
  <si>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</si>
  <si>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</si>
  <si>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</si>
  <si>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</si>
  <si>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</si>
  <si>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</si>
  <si>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</si>
  <si>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</si>
  <si>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</si>
  <si>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</si>
  <si>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</si>
  <si>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</si>
  <si>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</si>
  <si>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</si>
  <si>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</si>
  <si>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</si>
  <si>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</si>
  <si>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</si>
  <si>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</si>
  <si>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</si>
  <si>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</si>
  <si>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</si>
  <si>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</si>
  <si>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</si>
  <si>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</si>
  <si>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</si>
  <si>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</si>
  <si>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</si>
  <si>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</si>
  <si>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</si>
  <si>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</si>
  <si>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</si>
  <si>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</si>
  <si>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</si>
  <si>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</si>
  <si>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</si>
  <si>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</si>
  <si>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</si>
  <si>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</si>
  <si>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</si>
  <si>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</si>
  <si>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</si>
  <si>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</si>
  <si>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</si>
  <si>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</si>
  <si>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</si>
  <si>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</si>
  <si>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</si>
  <si>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</si>
  <si>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</si>
  <si>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</si>
  <si>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</si>
  <si>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</si>
  <si>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</si>
  <si>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</si>
  <si>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</si>
  <si>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</si>
  <si>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</si>
  <si>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</si>
  <si>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</si>
  <si>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</si>
  <si>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</si>
  <si>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</si>
  <si>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</si>
  <si>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</si>
  <si>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</si>
  <si>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</si>
  <si>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</si>
  <si>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</si>
  <si>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</si>
  <si>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</si>
  <si>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</si>
  <si>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</si>
  <si>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</si>
  <si>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</si>
  <si>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</si>
  <si>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</si>
  <si>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</si>
  <si>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</si>
  <si>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</si>
  <si>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</si>
  <si>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</si>
  <si>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</si>
  <si>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</si>
  <si>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</si>
  <si>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</si>
  <si>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</si>
  <si>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</si>
  <si>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</si>
  <si>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</si>
  <si>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</si>
  <si>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</si>
  <si>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</si>
  <si>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</si>
  <si>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</si>
  <si>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</si>
  <si>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</si>
  <si>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</si>
  <si>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</si>
  <si>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</si>
  <si>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</si>
  <si>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</si>
  <si>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</si>
  <si>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</si>
  <si>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</si>
  <si>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</si>
  <si>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</si>
  <si>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</si>
  <si>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</si>
  <si>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</si>
  <si>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</si>
  <si>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</si>
  <si>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</si>
  <si>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</si>
  <si>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</si>
  <si>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</si>
  <si>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</si>
  <si>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</si>
  <si>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</si>
  <si>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</si>
  <si>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</si>
  <si>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</si>
  <si>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</si>
  <si>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</si>
  <si>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</si>
  <si>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</si>
  <si>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</si>
  <si>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</si>
  <si>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</si>
  <si>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</si>
  <si>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</si>
  <si>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</si>
  <si>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</si>
  <si>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</si>
  <si>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</si>
  <si>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</si>
  <si>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</si>
  <si>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</si>
  <si>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</si>
  <si>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</si>
  <si>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</si>
  <si>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</si>
  <si>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</si>
  <si>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</si>
  <si>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</si>
  <si>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</si>
  <si>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</si>
  <si>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</si>
  <si>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</si>
  <si>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</si>
  <si>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</si>
  <si>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</si>
  <si>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</si>
  <si>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</si>
  <si>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</si>
  <si>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</si>
  <si>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</si>
  <si>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</si>
  <si>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</si>
  <si>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</si>
  <si>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</si>
  <si>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</si>
  <si>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</si>
  <si>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</si>
  <si>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</si>
  <si>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</si>
  <si>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</si>
  <si>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</si>
  <si>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</si>
  <si>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</si>
  <si>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</si>
  <si>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</si>
  <si>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</si>
  <si>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</si>
  <si>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</si>
  <si>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</si>
  <si>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</si>
  <si>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</si>
  <si>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</si>
  <si>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</si>
  <si>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</si>
  <si>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</si>
  <si>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</si>
  <si>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</si>
  <si>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</si>
  <si>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</si>
  <si>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</si>
  <si>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</si>
  <si>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</si>
  <si>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</si>
  <si>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</si>
  <si>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</si>
  <si>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</si>
  <si>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</si>
  <si>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</si>
  <si>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</si>
  <si>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</si>
  <si>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</si>
  <si>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</si>
  <si>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</si>
  <si>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</si>
  <si>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</si>
  <si>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</si>
  <si>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</si>
  <si>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</si>
  <si>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</si>
  <si>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</si>
  <si>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</si>
  <si>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</si>
  <si>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</si>
  <si>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</si>
  <si>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</si>
  <si>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</si>
  <si>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</si>
  <si>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</si>
  <si>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</si>
  <si>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</si>
  <si>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</si>
  <si>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</si>
  <si>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</si>
  <si>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</si>
  <si>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</si>
  <si>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</si>
  <si>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</si>
  <si>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</si>
  <si>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</si>
  <si>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</si>
  <si>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</si>
  <si>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</si>
  <si>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</si>
  <si>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</si>
  <si>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</si>
  <si>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</si>
  <si>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</si>
  <si>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</si>
  <si>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</si>
  <si>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</si>
  <si>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</si>
  <si>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</si>
  <si>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</si>
  <si>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</si>
  <si>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</si>
  <si>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</si>
  <si>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</si>
  <si>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</si>
  <si>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</si>
  <si>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</si>
  <si>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</si>
  <si>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</si>
  <si>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</si>
  <si>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</si>
  <si>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</si>
  <si>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</si>
  <si>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</si>
  <si>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</si>
  <si>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</si>
  <si>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</si>
  <si>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</si>
  <si>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</si>
  <si>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</si>
  <si>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</si>
  <si>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</si>
  <si>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</si>
  <si>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</si>
  <si>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</si>
  <si>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</si>
  <si>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</si>
  <si>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</si>
  <si>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</si>
  <si>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</si>
  <si>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</si>
  <si>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</si>
  <si>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</si>
  <si>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</si>
  <si>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</si>
  <si>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</si>
  <si>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</si>
  <si>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</si>
  <si>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</si>
  <si>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</si>
  <si>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</si>
  <si>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</si>
  <si>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</si>
  <si>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</si>
  <si>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</si>
  <si>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</si>
  <si>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</si>
  <si>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</si>
  <si>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</si>
  <si>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</si>
  <si>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</si>
  <si>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</si>
  <si>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</si>
  <si>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</si>
  <si>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</si>
  <si>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</si>
  <si>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</si>
  <si>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</si>
  <si>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</si>
  <si>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</si>
  <si>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</si>
  <si>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</si>
  <si>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</si>
  <si>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</si>
  <si>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</si>
  <si>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</si>
  <si>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</si>
  <si>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</si>
  <si>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</si>
  <si>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</si>
  <si>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</si>
  <si>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</si>
  <si>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</si>
  <si>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</si>
  <si>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</si>
  <si>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</si>
  <si>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</si>
  <si>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</si>
  <si>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</si>
  <si>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</si>
  <si>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</si>
  <si>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</si>
  <si>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</si>
  <si>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</si>
  <si>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</si>
  <si>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</si>
  <si>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</si>
  <si>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</si>
  <si>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</si>
  <si>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</si>
  <si>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</si>
  <si>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</si>
  <si>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</si>
  <si>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</si>
  <si>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</si>
  <si>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</si>
  <si>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</si>
  <si>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</si>
  <si>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</si>
  <si>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</si>
  <si>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</si>
  <si>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</si>
  <si>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</si>
  <si>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</si>
  <si>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</si>
  <si>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</si>
  <si>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</si>
  <si>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</si>
  <si>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</si>
  <si>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</si>
  <si>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</si>
  <si>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</si>
  <si>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</si>
  <si>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</si>
  <si>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</si>
  <si>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</si>
  <si>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</si>
  <si>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</si>
  <si>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</si>
  <si>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</si>
  <si>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</si>
  <si>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</si>
  <si>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</si>
  <si>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</si>
  <si>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</si>
  <si>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</si>
  <si>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</si>
  <si>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</si>
  <si>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</si>
  <si>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</si>
  <si>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</si>
  <si>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</si>
  <si>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</si>
  <si>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</si>
  <si>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</si>
  <si>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</si>
  <si>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</si>
  <si>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</si>
  <si>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</si>
  <si>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</si>
  <si>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</si>
  <si>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</si>
  <si>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</si>
  <si>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</si>
  <si>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</si>
  <si>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</si>
  <si>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</si>
  <si>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</si>
  <si>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</si>
  <si>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</si>
  <si>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</si>
  <si>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</si>
  <si>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</si>
  <si>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</si>
  <si>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</si>
  <si>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</si>
  <si>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</si>
  <si>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</si>
  <si>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</si>
  <si>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</si>
  <si>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</si>
  <si>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</si>
  <si>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</si>
  <si>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</si>
  <si>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</si>
  <si>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</si>
  <si>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</si>
  <si>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</si>
  <si>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</si>
  <si>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</si>
  <si>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</si>
  <si>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</si>
  <si>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</si>
  <si>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</si>
  <si>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</si>
  <si>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</si>
  <si>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</si>
  <si>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</si>
  <si>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</si>
  <si>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</si>
  <si>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</si>
  <si>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</si>
  <si>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</si>
  <si>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</si>
  <si>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</si>
  <si>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</si>
  <si>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</si>
  <si>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</si>
  <si>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</si>
  <si>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</si>
  <si>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</si>
  <si>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</si>
  <si>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</si>
  <si>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</si>
  <si>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</si>
  <si>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</si>
  <si>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</si>
  <si>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</si>
  <si>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</si>
  <si>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</si>
  <si>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</si>
  <si>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</si>
  <si>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</si>
  <si>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</si>
  <si>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</si>
  <si>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</si>
  <si>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</si>
  <si>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</si>
  <si>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</si>
  <si>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</si>
  <si>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</si>
  <si>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</si>
  <si>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</si>
  <si>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</si>
  <si>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</si>
  <si>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</si>
  <si>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</si>
  <si>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</si>
  <si>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</si>
  <si>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</si>
  <si>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</si>
  <si>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</si>
  <si>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</si>
  <si>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</si>
  <si>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</si>
  <si>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</si>
  <si>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</si>
  <si>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</si>
  <si>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</si>
  <si>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</si>
  <si>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</si>
  <si>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</si>
  <si>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</si>
  <si>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</si>
  <si>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</si>
  <si>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</si>
  <si>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</si>
  <si>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</si>
  <si>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</si>
  <si>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</si>
  <si>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</si>
  <si>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</si>
  <si>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</si>
  <si>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</si>
  <si>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</si>
  <si>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</si>
  <si>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</si>
  <si>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</si>
  <si>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</si>
  <si>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</si>
  <si>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</si>
  <si>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</si>
  <si>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</si>
  <si>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</si>
  <si>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</si>
  <si>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</si>
  <si>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</si>
  <si>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</si>
  <si>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</si>
  <si>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</si>
  <si>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</si>
  <si>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</si>
  <si>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</si>
  <si>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</si>
  <si>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</si>
  <si>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</si>
  <si>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</si>
  <si>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</si>
  <si>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</si>
  <si>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</si>
  <si>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</si>
  <si>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</si>
  <si>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</si>
  <si>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</si>
  <si>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</si>
  <si>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</si>
  <si>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</si>
  <si>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</si>
  <si>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</si>
  <si>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</si>
  <si>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</si>
  <si>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</si>
  <si>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</si>
  <si>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</si>
  <si>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</si>
  <si>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</si>
  <si>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</si>
  <si>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</si>
  <si>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</si>
  <si>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</si>
  <si>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</si>
  <si>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</si>
  <si>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</si>
  <si>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</si>
  <si>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</si>
  <si>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</si>
  <si>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</si>
  <si>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</si>
  <si>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</si>
  <si>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</si>
  <si>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</si>
  <si>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</si>
  <si>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</si>
  <si>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</si>
  <si>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</si>
  <si>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</si>
  <si>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</si>
  <si>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</si>
  <si>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</si>
  <si>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</si>
  <si>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</si>
  <si>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</si>
  <si>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</si>
  <si>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</si>
  <si>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</si>
  <si>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</si>
  <si>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</si>
  <si>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</si>
  <si>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</si>
  <si>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</si>
  <si>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</si>
  <si>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</si>
  <si>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</si>
  <si>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</si>
  <si>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</si>
  <si>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</si>
  <si>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</si>
  <si>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</si>
  <si>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</si>
  <si>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</si>
  <si>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</si>
  <si>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</si>
  <si>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</si>
  <si>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</si>
  <si>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</si>
  <si>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</si>
  <si>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</si>
  <si>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</si>
  <si>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</si>
  <si>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</si>
  <si>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</si>
  <si>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</si>
  <si>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</si>
  <si>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</si>
  <si>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</si>
  <si>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</si>
  <si>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</si>
  <si>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</si>
  <si>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</si>
  <si>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</si>
  <si>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</si>
  <si>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</si>
  <si>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</si>
  <si>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</si>
  <si>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</si>
  <si>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</si>
  <si>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</si>
  <si>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</si>
  <si>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</si>
  <si>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</si>
  <si>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</si>
  <si>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</si>
  <si>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</si>
  <si>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</si>
  <si>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</si>
  <si>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</si>
  <si>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</si>
  <si>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</si>
  <si>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</si>
  <si>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</si>
  <si>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</si>
  <si>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</si>
  <si>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</si>
  <si>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</si>
  <si>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</si>
  <si>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</si>
  <si>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</si>
  <si>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</si>
  <si>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</si>
  <si>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</si>
  <si>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</si>
  <si>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</si>
  <si>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</si>
  <si>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</si>
  <si>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</si>
  <si>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</si>
  <si>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</si>
  <si>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</si>
  <si>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</si>
  <si>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</si>
  <si>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</si>
  <si>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</si>
  <si>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</si>
  <si>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</si>
  <si>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</si>
  <si>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</si>
  <si>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</si>
  <si>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</si>
  <si>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</si>
  <si>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</si>
  <si>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</si>
  <si>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</si>
  <si>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</si>
  <si>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</si>
  <si>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</si>
  <si>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</si>
  <si>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</si>
  <si>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</si>
  <si>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</si>
  <si>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</si>
  <si>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</si>
  <si>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</si>
  <si>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</si>
  <si>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</si>
  <si>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</si>
  <si>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</si>
  <si>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</si>
  <si>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</si>
  <si>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</si>
  <si>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</si>
  <si>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</si>
  <si>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</si>
  <si>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</si>
  <si>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</si>
  <si>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</si>
  <si>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</si>
  <si>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</si>
  <si>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</si>
  <si>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</si>
  <si>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</si>
  <si>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</si>
  <si>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</si>
  <si>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</si>
  <si>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</si>
  <si>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</si>
  <si>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</si>
  <si>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</si>
  <si>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</si>
  <si>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</si>
  <si>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</si>
  <si>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</si>
  <si>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</si>
  <si>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</si>
  <si>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</si>
  <si>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</si>
  <si>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</si>
  <si>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</si>
  <si>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</si>
  <si>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</si>
  <si>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</si>
  <si>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</si>
  <si>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</si>
  <si>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</si>
  <si>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</si>
  <si>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</si>
  <si>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</si>
  <si>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</si>
  <si>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</si>
  <si>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</si>
  <si>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</si>
  <si>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</si>
  <si>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</si>
  <si>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</si>
  <si>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</si>
  <si>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</si>
  <si>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</si>
  <si>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</si>
  <si>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</si>
  <si>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</si>
  <si>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</si>
  <si>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</si>
  <si>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</si>
  <si>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</si>
  <si>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</si>
  <si>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</si>
  <si>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</si>
  <si>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</si>
  <si>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</si>
  <si>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</si>
  <si>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</si>
  <si>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</si>
  <si>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</si>
  <si>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</si>
  <si>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</si>
  <si>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</si>
  <si>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</si>
  <si>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</si>
  <si>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</si>
  <si>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</si>
  <si>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</si>
  <si>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</si>
  <si>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</si>
  <si>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</si>
  <si>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</si>
  <si>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</si>
  <si>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</si>
  <si>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</si>
  <si>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</si>
  <si>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</si>
  <si>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</si>
  <si>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</si>
  <si>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</si>
  <si>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</si>
  <si>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</si>
  <si>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</si>
  <si>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</si>
  <si>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</si>
  <si>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</si>
  <si>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</si>
  <si>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</si>
  <si>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</si>
  <si>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</si>
  <si>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</si>
  <si>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</si>
  <si>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</si>
  <si>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</si>
  <si>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</si>
  <si>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</si>
  <si>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</si>
  <si>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</si>
  <si>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</si>
  <si>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</si>
  <si>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</si>
  <si>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</si>
  <si>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</si>
  <si>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</si>
  <si>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</si>
  <si>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</si>
  <si>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</si>
  <si>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</si>
  <si>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</si>
  <si>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</si>
  <si>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</si>
  <si>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</si>
  <si>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</si>
  <si>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</si>
  <si>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</si>
  <si>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</si>
  <si>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</si>
  <si>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</si>
  <si>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</si>
  <si>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</si>
  <si>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</si>
  <si>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</si>
  <si>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</si>
  <si>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</si>
  <si>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</si>
  <si>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</si>
  <si>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</si>
  <si>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</si>
  <si>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</si>
  <si>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</si>
  <si>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</si>
  <si>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</si>
  <si>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</si>
  <si>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</si>
  <si>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</si>
  <si>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</si>
  <si>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</si>
  <si>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</si>
  <si>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</si>
  <si>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</si>
  <si>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</si>
  <si>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</si>
  <si>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</si>
  <si>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</si>
  <si>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</si>
  <si>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</si>
  <si>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</si>
  <si>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</si>
  <si>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</si>
  <si>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</si>
  <si>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</si>
  <si>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</si>
  <si>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</si>
  <si>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</si>
  <si>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</si>
  <si>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</si>
  <si>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</si>
  <si>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</si>
  <si>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</si>
  <si>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</si>
  <si>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</si>
  <si>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</si>
  <si>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</si>
  <si>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</si>
  <si>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</si>
  <si>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</si>
  <si>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</si>
  <si>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</si>
  <si>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</si>
  <si>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</si>
  <si>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</si>
  <si>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</si>
  <si>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</si>
  <si>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</si>
  <si>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</si>
  <si>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</si>
  <si>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</si>
  <si>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</si>
  <si>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</si>
  <si>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</si>
  <si>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</si>
  <si>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</si>
  <si>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</si>
  <si>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</si>
  <si>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</si>
  <si>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</si>
  <si>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</si>
  <si>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</si>
  <si>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</si>
  <si>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</si>
  <si>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</si>
  <si>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</si>
  <si>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</si>
  <si>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</si>
  <si>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</si>
  <si>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</si>
  <si>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</si>
  <si>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</si>
  <si>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</si>
  <si>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</si>
  <si>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</si>
  <si>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</si>
  <si>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</si>
  <si>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</si>
  <si>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</si>
  <si>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</si>
  <si>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</si>
  <si>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</si>
  <si>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</si>
  <si>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</si>
  <si>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</si>
  <si>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</si>
  <si>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</si>
  <si>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</si>
  <si>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</si>
  <si>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</si>
  <si>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</si>
  <si>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</si>
  <si>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</si>
  <si>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</si>
  <si>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</si>
  <si>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</si>
  <si>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</si>
  <si>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</si>
  <si>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</si>
  <si>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</si>
  <si>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</si>
  <si>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</si>
  <si>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</si>
  <si>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</si>
  <si>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</si>
  <si>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</si>
  <si>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</si>
  <si>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</si>
  <si>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</si>
  <si>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</si>
  <si>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</si>
  <si>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</si>
  <si>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</si>
  <si>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</si>
  <si>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</si>
  <si>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</si>
  <si>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</si>
  <si>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</si>
  <si>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</si>
  <si>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</si>
  <si>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</si>
  <si>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</si>
  <si>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</si>
  <si>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</si>
  <si>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</si>
  <si>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</si>
  <si>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</si>
  <si>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</si>
  <si>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</si>
  <si>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</si>
  <si>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</si>
  <si>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</si>
  <si>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</si>
  <si>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</si>
  <si>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</si>
  <si>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</si>
  <si>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</si>
  <si>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</si>
  <si>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</si>
  <si>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</si>
  <si>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</si>
  <si>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</si>
  <si>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</si>
  <si>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</si>
  <si>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</si>
  <si>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</si>
  <si>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</si>
  <si>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</si>
  <si>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</si>
  <si>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</si>
  <si>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</si>
  <si>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</si>
  <si>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</si>
  <si>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</si>
  <si>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</si>
  <si>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</si>
  <si>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</si>
  <si>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</si>
  <si>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</si>
  <si>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</si>
  <si>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</si>
  <si>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</si>
  <si>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</si>
  <si>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</si>
  <si>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</si>
  <si>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</si>
  <si>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</si>
  <si>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</si>
  <si>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</si>
  <si>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</si>
  <si>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</si>
  <si>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</si>
  <si>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</si>
  <si>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</si>
  <si>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</si>
  <si>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</si>
  <si>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</si>
  <si>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</si>
  <si>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</si>
  <si>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</si>
  <si>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</si>
  <si>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</si>
  <si>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</si>
  <si>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</si>
  <si>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</si>
  <si>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</si>
  <si>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</si>
  <si>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</si>
  <si>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</si>
  <si>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</si>
  <si>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</si>
  <si>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</si>
  <si>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</si>
  <si>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</si>
  <si>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</si>
  <si>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</si>
  <si>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</si>
  <si>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</si>
  <si>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</si>
  <si>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</si>
  <si>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</si>
  <si>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</si>
  <si>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</si>
  <si>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</si>
  <si>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</si>
  <si>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</si>
  <si>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</si>
  <si>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</si>
  <si>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</si>
  <si>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</si>
  <si>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</si>
  <si>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</si>
  <si>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</si>
  <si>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</si>
  <si>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</si>
  <si>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</si>
  <si>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</si>
  <si>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</si>
  <si>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</si>
  <si>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</si>
  <si>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</si>
  <si>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</si>
  <si>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</si>
  <si>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</si>
  <si>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</si>
  <si>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</si>
  <si>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</si>
  <si>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</si>
  <si>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</si>
  <si>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</si>
  <si>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</si>
  <si>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</si>
  <si>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</si>
  <si>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</si>
  <si>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</si>
  <si>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</si>
  <si>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</si>
  <si>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</si>
  <si>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</si>
  <si>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</si>
  <si>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</si>
  <si>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</si>
  <si>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</si>
  <si>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</si>
  <si>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</si>
  <si>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</si>
  <si>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</si>
  <si>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</si>
  <si>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</si>
  <si>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</si>
  <si>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</si>
  <si>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</si>
  <si>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</si>
  <si>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</si>
  <si>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</si>
  <si>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</si>
  <si>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</si>
  <si>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</si>
  <si>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</si>
  <si>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</si>
  <si>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</si>
  <si>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</si>
  <si>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</si>
  <si>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</si>
  <si>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</si>
  <si>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</si>
  <si>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</si>
  <si>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</si>
  <si>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</si>
  <si>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</si>
  <si>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</si>
  <si>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</si>
  <si>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</si>
  <si>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</si>
  <si>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</si>
  <si>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</si>
  <si>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</si>
  <si>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</si>
  <si>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</si>
  <si>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</si>
  <si>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</si>
  <si>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</si>
  <si>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</si>
  <si>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</si>
  <si>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</si>
  <si>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</si>
  <si>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</si>
  <si>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</si>
  <si>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</si>
  <si>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</si>
  <si>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</si>
  <si>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</si>
  <si>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</si>
  <si>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</si>
  <si>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</si>
  <si>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</si>
  <si>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</si>
  <si>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</si>
  <si>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</si>
  <si>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</si>
  <si>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</si>
  <si>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</si>
  <si>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</si>
  <si>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</si>
  <si>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</si>
  <si>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</si>
  <si>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</si>
  <si>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</si>
  <si>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</si>
  <si>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</si>
  <si>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</si>
  <si>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</si>
  <si>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</si>
  <si>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</si>
  <si>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</si>
  <si>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</si>
  <si>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</si>
  <si>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</si>
  <si>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</si>
  <si>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</si>
  <si>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</si>
  <si>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</si>
  <si>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</si>
  <si>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</si>
  <si>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</si>
  <si>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</si>
  <si>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</si>
  <si>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</si>
  <si>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</si>
  <si>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</si>
  <si>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</si>
  <si>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</si>
  <si>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</si>
  <si>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</si>
  <si>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</si>
  <si>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</si>
  <si>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</si>
  <si>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</si>
  <si>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</si>
  <si>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</si>
  <si>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</si>
  <si>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</si>
  <si>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</si>
  <si>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</si>
  <si>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</si>
  <si>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</si>
  <si>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</si>
  <si>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</si>
  <si>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</si>
  <si>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</si>
  <si>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</si>
  <si>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</si>
  <si>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</si>
  <si>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</si>
  <si>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</si>
  <si>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</si>
  <si>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</si>
  <si>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</si>
  <si>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</si>
  <si>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</si>
  <si>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</si>
  <si>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</si>
  <si>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</si>
  <si>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</si>
  <si>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</si>
  <si>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</si>
  <si>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</si>
  <si>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</si>
  <si>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</si>
  <si>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</si>
  <si>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</si>
  <si>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</si>
  <si>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</si>
  <si>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</si>
  <si>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</si>
  <si>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</si>
  <si>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</si>
  <si>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</si>
  <si>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</si>
  <si>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</si>
  <si>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</si>
  <si>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</si>
  <si>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</si>
  <si>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</si>
  <si>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</si>
  <si>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</si>
  <si>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</si>
  <si>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</si>
  <si>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</si>
  <si>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</si>
  <si>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</si>
  <si>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</si>
  <si>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</si>
  <si>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</si>
  <si>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</si>
  <si>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</si>
  <si>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</si>
  <si>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</si>
  <si>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</si>
  <si>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</si>
  <si>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</si>
  <si>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</si>
  <si>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</si>
  <si>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</si>
  <si>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</si>
  <si>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</si>
  <si>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</si>
  <si>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</si>
  <si>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</si>
  <si>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</si>
  <si>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</si>
  <si>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</si>
  <si>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</si>
  <si>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</si>
  <si>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</si>
  <si>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</si>
  <si>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</si>
  <si>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</si>
  <si>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</si>
  <si>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</si>
  <si>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</si>
  <si>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</si>
  <si>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</si>
  <si>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</si>
  <si>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</si>
  <si>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</si>
  <si>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</si>
  <si>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</si>
  <si>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</si>
  <si>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</si>
  <si>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</si>
  <si>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</si>
  <si>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</si>
  <si>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</si>
  <si>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</si>
  <si>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</si>
  <si>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</si>
  <si>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</si>
  <si>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</si>
  <si>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</si>
  <si>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</si>
  <si>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</si>
  <si>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</si>
  <si>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</si>
  <si>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</si>
  <si>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</si>
  <si>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</si>
  <si>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</si>
  <si>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</si>
  <si>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</si>
  <si>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</si>
  <si>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</si>
  <si>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</si>
  <si>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</si>
  <si>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</si>
  <si>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</si>
  <si>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</si>
  <si>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</si>
  <si>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</si>
  <si>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</si>
  <si>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</si>
  <si>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</si>
  <si>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</si>
  <si>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</si>
  <si>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</si>
  <si>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</si>
  <si>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</si>
  <si>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</si>
  <si>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</si>
  <si>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</si>
  <si>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</si>
  <si>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</si>
  <si>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</si>
  <si>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</si>
  <si>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</si>
  <si>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</si>
  <si>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</si>
  <si>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</si>
  <si>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</si>
  <si>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</si>
  <si>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</si>
  <si>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</si>
  <si>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</si>
  <si>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</si>
  <si>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</si>
  <si>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</si>
  <si>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</si>
  <si>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</si>
  <si>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</si>
  <si>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</si>
  <si>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</si>
  <si>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</si>
  <si>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</si>
  <si>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</si>
  <si>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</si>
  <si>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</si>
  <si>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</si>
  <si>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</si>
  <si>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</si>
  <si>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</si>
  <si>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</si>
  <si>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</si>
  <si>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</si>
  <si>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</si>
  <si>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</si>
  <si>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</si>
  <si>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</si>
  <si>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</si>
  <si>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</si>
  <si>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</si>
  <si>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</si>
  <si>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</si>
  <si>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</si>
  <si>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</si>
  <si>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</si>
  <si>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</si>
  <si>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</si>
  <si>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</si>
  <si>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</si>
  <si>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</si>
  <si>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</si>
  <si>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</si>
  <si>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</si>
  <si>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</si>
  <si>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</si>
  <si>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</si>
  <si>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</si>
  <si>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</si>
  <si>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</si>
  <si>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</si>
  <si>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</si>
  <si>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</si>
  <si>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</si>
  <si>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</si>
  <si>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</si>
  <si>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</si>
  <si>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</si>
  <si>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</si>
  <si>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</si>
  <si>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</si>
  <si>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</si>
  <si>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</si>
  <si>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</si>
  <si>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</si>
  <si>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</si>
  <si>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</si>
  <si>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</si>
  <si>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</si>
  <si>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</si>
  <si>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</si>
  <si>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</si>
  <si>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</si>
  <si>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</si>
  <si>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</si>
  <si>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</si>
  <si>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</si>
  <si>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</si>
  <si>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</si>
  <si>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</si>
  <si>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</si>
  <si>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</si>
  <si>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</si>
  <si>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</si>
  <si>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</si>
  <si>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</si>
  <si>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</si>
  <si>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</si>
  <si>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</si>
  <si>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</si>
  <si>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</si>
  <si>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</si>
  <si>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</si>
  <si>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</si>
  <si>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</si>
  <si>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</si>
  <si>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</si>
  <si>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</si>
  <si>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</si>
  <si>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</si>
  <si>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</si>
  <si>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</si>
  <si>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</si>
  <si>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</si>
  <si>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</si>
  <si>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</si>
  <si>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</si>
  <si>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</si>
  <si>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</si>
  <si>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</si>
  <si>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</si>
  <si>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</si>
  <si>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</si>
  <si>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</si>
  <si>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</si>
  <si>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</si>
  <si>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</si>
  <si>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</si>
  <si>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</si>
  <si>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</si>
  <si>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</si>
  <si>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</si>
  <si>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</si>
  <si>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</si>
  <si>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</si>
  <si>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</si>
  <si>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</si>
  <si>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</si>
  <si>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</si>
  <si>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</si>
  <si>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</si>
  <si>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</si>
  <si>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</si>
  <si>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</si>
  <si>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</si>
  <si>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</si>
  <si>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</si>
  <si>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</si>
  <si>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</si>
  <si>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</si>
  <si>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</si>
  <si>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</si>
  <si>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</si>
  <si>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</si>
  <si>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</si>
  <si>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</si>
  <si>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</si>
  <si>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</si>
  <si>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</si>
  <si>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</si>
  <si>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</si>
  <si>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</si>
  <si>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</si>
  <si>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</si>
  <si>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</si>
  <si>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</si>
  <si>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</si>
  <si>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</si>
  <si>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</si>
  <si>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</si>
  <si>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</si>
  <si>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</si>
  <si>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</si>
  <si>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</si>
  <si>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</si>
  <si>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</si>
  <si>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</si>
  <si>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</si>
  <si>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</si>
  <si>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</si>
  <si>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</si>
  <si>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</si>
  <si>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</si>
  <si>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</si>
  <si>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</si>
  <si>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</si>
  <si>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</si>
  <si>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</si>
  <si>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</si>
  <si>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</si>
  <si>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</si>
  <si>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</si>
  <si>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</si>
  <si>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</si>
  <si>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</si>
  <si>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</si>
  <si>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</si>
  <si>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</si>
  <si>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</si>
  <si>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</si>
  <si>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</si>
  <si>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</si>
  <si>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</si>
  <si>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</si>
  <si>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</si>
  <si>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</si>
  <si>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</si>
  <si>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</si>
  <si>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</si>
  <si>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</si>
  <si>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</si>
  <si>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</si>
  <si>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</si>
  <si>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</si>
  <si>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</si>
  <si>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</si>
  <si>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</si>
  <si>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</si>
  <si>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</si>
  <si>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</si>
  <si>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</si>
  <si>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</si>
  <si>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</si>
  <si>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</si>
  <si>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</si>
  <si>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</si>
  <si>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</si>
  <si>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</si>
  <si>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</si>
  <si>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</si>
  <si>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</si>
  <si>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</si>
  <si>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</si>
  <si>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</si>
  <si>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</si>
  <si>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</si>
  <si>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</si>
  <si>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</si>
  <si>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</si>
  <si>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</si>
  <si>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</si>
  <si>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</si>
  <si>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</si>
  <si>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</si>
  <si>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</si>
  <si>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</si>
  <si>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</si>
  <si>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</si>
  <si>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</si>
  <si>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</si>
  <si>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</si>
  <si>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</si>
  <si>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</si>
  <si>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</si>
  <si>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</si>
  <si>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</si>
  <si>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</si>
  <si>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</si>
  <si>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</si>
  <si>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</si>
  <si>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</si>
  <si>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</si>
  <si>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</si>
  <si>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</si>
  <si>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</si>
  <si>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</si>
  <si>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</si>
  <si>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</si>
  <si>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</si>
  <si>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</si>
  <si>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</si>
  <si>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</si>
  <si>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</si>
  <si>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</si>
  <si>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</si>
  <si>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</si>
  <si>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</si>
  <si>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</si>
  <si>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</si>
  <si>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</si>
  <si>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</si>
  <si>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</si>
  <si>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</si>
  <si>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</si>
  <si>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</si>
  <si>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</si>
  <si>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</si>
  <si>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</si>
  <si>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</si>
  <si>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</si>
  <si>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</si>
  <si>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</si>
  <si>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</si>
  <si>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</si>
  <si>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</si>
  <si>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</si>
  <si>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</si>
  <si>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</si>
  <si>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</si>
  <si>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</si>
  <si>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</si>
  <si>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</si>
  <si>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</si>
  <si>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</si>
  <si>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</si>
  <si>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</si>
  <si>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</si>
  <si>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</si>
  <si>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</si>
  <si>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</si>
  <si>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</si>
  <si>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</si>
  <si>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</si>
  <si>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</si>
  <si>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</si>
  <si>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</si>
  <si>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</si>
  <si>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</si>
  <si>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</si>
  <si>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</si>
  <si>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</si>
  <si>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</si>
  <si>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</si>
  <si>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</si>
  <si>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</si>
  <si>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</si>
  <si>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</si>
  <si>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</si>
  <si>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</si>
  <si>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</si>
  <si>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</si>
  <si>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</si>
  <si>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</si>
  <si>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</si>
  <si>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</si>
  <si>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</si>
  <si>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</si>
  <si>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</si>
  <si>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</si>
  <si>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</si>
  <si>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</si>
  <si>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</si>
  <si>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</si>
  <si>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</si>
  <si>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</si>
  <si>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</si>
  <si>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</si>
  <si>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</si>
  <si>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</si>
  <si>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</si>
  <si>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</si>
  <si>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</si>
  <si>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</si>
  <si>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</si>
  <si>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</si>
  <si>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</si>
  <si>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</si>
  <si>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</si>
  <si>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</si>
  <si>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</si>
  <si>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</si>
  <si>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</si>
  <si>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</si>
  <si>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</si>
  <si>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</si>
  <si>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</si>
  <si>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</si>
  <si>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</si>
  <si>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</si>
  <si>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</si>
  <si>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</si>
  <si>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</si>
  <si>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</si>
  <si>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</si>
  <si>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</si>
  <si>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</si>
  <si>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</si>
  <si>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</si>
  <si>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</si>
  <si>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</si>
  <si>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</si>
  <si>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</si>
  <si>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</si>
  <si>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</si>
  <si>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</si>
  <si>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</si>
  <si>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</si>
  <si>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</si>
  <si>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</si>
  <si>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</si>
  <si>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</si>
  <si>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</si>
  <si>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</si>
  <si>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</si>
  <si>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</si>
  <si>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</si>
  <si>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</si>
  <si>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</si>
  <si>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</si>
  <si>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</si>
  <si>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</si>
  <si>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</si>
  <si>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</si>
  <si>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</si>
  <si>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</si>
  <si>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</si>
  <si>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</si>
  <si>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</si>
  <si>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</si>
  <si>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</si>
  <si>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</si>
  <si>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</si>
  <si>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</si>
  <si>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</si>
  <si>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</si>
  <si>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</si>
  <si>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</si>
  <si>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</si>
  <si>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</si>
  <si>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</si>
  <si>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</si>
  <si>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</si>
  <si>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</si>
  <si>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</si>
  <si>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</si>
  <si>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</si>
  <si>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</si>
  <si>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</si>
  <si>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</si>
  <si>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</si>
  <si>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</si>
  <si>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</si>
  <si>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</si>
  <si>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</si>
  <si>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</si>
  <si>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</si>
  <si>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</si>
  <si>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</si>
  <si>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</si>
  <si>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</si>
  <si>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</si>
  <si>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</si>
  <si>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</si>
  <si>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</si>
  <si>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</si>
  <si>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</si>
  <si>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</si>
  <si>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</si>
  <si>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</si>
  <si>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</si>
  <si>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</si>
  <si>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</si>
  <si>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</si>
  <si>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</si>
  <si>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</si>
  <si>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</si>
  <si>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</si>
  <si>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</si>
  <si>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</si>
  <si>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</si>
  <si>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</si>
  <si>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</si>
  <si>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</si>
  <si>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</si>
  <si>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</si>
  <si>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</si>
  <si>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</si>
  <si>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</si>
  <si>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</si>
  <si>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</si>
  <si>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</si>
  <si>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</si>
  <si>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</si>
  <si>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</si>
  <si>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</si>
  <si>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</si>
  <si>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</si>
  <si>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</si>
  <si>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</si>
  <si>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</si>
  <si>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</si>
  <si>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</si>
  <si>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</si>
  <si>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</si>
  <si>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</si>
  <si>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</si>
  <si>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</si>
  <si>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</si>
  <si>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</si>
  <si>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</si>
  <si>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</si>
  <si>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</si>
  <si>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</si>
  <si>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</si>
  <si>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</si>
  <si>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</si>
  <si>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</si>
  <si>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</si>
  <si>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</si>
  <si>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</si>
  <si>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</si>
  <si>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</si>
  <si>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</si>
  <si>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</si>
  <si>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</si>
  <si>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</si>
  <si>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</si>
  <si>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</si>
  <si>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</si>
  <si>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</si>
  <si>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</si>
  <si>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</si>
  <si>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</si>
  <si>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</si>
  <si>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</si>
  <si>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</si>
  <si>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</si>
  <si>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</si>
  <si>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</si>
  <si>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</si>
  <si>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</si>
  <si>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</si>
  <si>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</si>
  <si>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</si>
  <si>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</si>
  <si>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</si>
  <si>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</si>
  <si>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</si>
  <si>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</si>
  <si>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</si>
  <si>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</si>
  <si>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</si>
  <si>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</si>
  <si>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</si>
  <si>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</si>
  <si>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</si>
  <si>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</si>
  <si>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</si>
  <si>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</si>
  <si>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</si>
  <si>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</si>
  <si>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</si>
  <si>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</si>
  <si>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</si>
  <si>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</si>
  <si>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</si>
  <si>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</si>
  <si>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</si>
  <si>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</si>
  <si>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</si>
  <si>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</si>
  <si>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</si>
  <si>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</si>
  <si>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</si>
  <si>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</si>
  <si>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</si>
  <si>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</si>
  <si>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</si>
  <si>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</si>
  <si>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</si>
  <si>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</si>
  <si>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</si>
  <si>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</si>
  <si>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</si>
  <si>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</si>
  <si>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</si>
  <si>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</si>
  <si>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</si>
  <si>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</si>
  <si>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</si>
  <si>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</si>
  <si>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</si>
  <si>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</si>
  <si>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</si>
  <si>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</si>
  <si>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</si>
  <si>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</si>
  <si>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</si>
  <si>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</si>
  <si>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</si>
  <si>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</si>
  <si>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</si>
  <si>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</si>
  <si>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</si>
  <si>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</si>
  <si>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</si>
  <si>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</si>
  <si>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</si>
  <si>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</si>
  <si>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</si>
  <si>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</si>
  <si>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</si>
  <si>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</si>
  <si>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</si>
  <si>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</si>
  <si>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</si>
  <si>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</si>
  <si>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</si>
  <si>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</si>
  <si>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</si>
  <si>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</si>
  <si>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</si>
  <si>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</si>
  <si>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</si>
  <si>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</si>
  <si>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</si>
  <si>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</si>
  <si>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</si>
  <si>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</si>
  <si>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</si>
  <si>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</si>
  <si>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</si>
  <si>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</si>
  <si>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</si>
  <si>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</si>
  <si>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</si>
  <si>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</si>
  <si>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</si>
  <si>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</si>
  <si>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</si>
  <si>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</si>
  <si>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</si>
  <si>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</si>
  <si>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</si>
  <si>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</si>
  <si>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</si>
  <si>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</si>
  <si>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</si>
  <si>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</si>
  <si>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</si>
  <si>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</si>
  <si>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</si>
  <si>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</si>
  <si>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</si>
  <si>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</si>
  <si>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</si>
  <si>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</si>
  <si>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</si>
  <si>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</si>
  <si>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</si>
  <si>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</si>
  <si>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</si>
  <si>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</si>
  <si>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</si>
  <si>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</si>
  <si>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</si>
  <si>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</si>
  <si>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</si>
  <si>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</si>
  <si>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</si>
  <si>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</si>
  <si>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</si>
  <si>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</si>
  <si>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</si>
  <si>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</si>
  <si>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</si>
  <si>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</si>
  <si>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</si>
  <si>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</si>
  <si>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</si>
  <si>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</si>
  <si>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</si>
  <si>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</si>
  <si>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</si>
  <si>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</si>
  <si>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</si>
  <si>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</si>
  <si>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</si>
  <si>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</si>
  <si>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</si>
  <si>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</si>
  <si>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</si>
  <si>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</si>
  <si>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</si>
  <si>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</si>
  <si>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</si>
  <si>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</si>
  <si>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</si>
  <si>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</si>
  <si>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</si>
  <si>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</si>
  <si>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</si>
  <si>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</si>
  <si>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</si>
  <si>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</si>
  <si>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</si>
  <si>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</si>
  <si>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</si>
  <si>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</si>
  <si>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</si>
  <si>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</si>
  <si>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</si>
  <si>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</si>
  <si>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</si>
  <si>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</si>
  <si>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</si>
  <si>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</si>
  <si>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</si>
  <si>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</si>
  <si>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</si>
  <si>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</si>
  <si>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</si>
  <si>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</si>
  <si>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</si>
  <si>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</si>
  <si>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</si>
  <si>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</si>
  <si>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</si>
  <si>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</si>
  <si>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</si>
  <si>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</si>
  <si>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</si>
  <si>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</si>
  <si>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</si>
  <si>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</si>
  <si>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</si>
  <si>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</si>
  <si>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</si>
  <si>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</si>
  <si>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</si>
  <si>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</si>
  <si>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</si>
  <si>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</si>
  <si>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</si>
  <si>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</si>
  <si>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</si>
  <si>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</si>
  <si>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</si>
  <si>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</si>
  <si>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</si>
  <si>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</si>
  <si>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</si>
  <si>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</si>
  <si>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</si>
  <si>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</si>
  <si>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</si>
  <si>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</si>
  <si>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</si>
  <si>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</si>
  <si>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</si>
  <si>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</si>
  <si>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</si>
  <si>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</si>
  <si>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</si>
  <si>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</si>
  <si>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</si>
  <si>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</si>
  <si>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</si>
  <si>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</si>
  <si>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</si>
  <si>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</si>
  <si>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</si>
  <si>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</si>
  <si>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</si>
  <si>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</si>
  <si>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</si>
  <si>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</si>
  <si>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</si>
  <si>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</si>
  <si>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</si>
  <si>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</si>
  <si>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</si>
  <si>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</si>
  <si>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</si>
  <si>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</si>
  <si>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</si>
  <si>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</si>
  <si>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</si>
  <si>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</si>
  <si>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</si>
  <si>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</si>
  <si>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</si>
  <si>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</si>
  <si>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</si>
  <si>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</si>
  <si>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</si>
  <si>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</si>
  <si>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</si>
  <si>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</si>
  <si>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</si>
  <si>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</si>
  <si>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</si>
  <si>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</si>
  <si>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</si>
  <si>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</si>
  <si>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</si>
  <si>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</si>
  <si>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</si>
  <si>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</si>
  <si>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</si>
  <si>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</si>
  <si>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</si>
  <si>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</si>
  <si>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</si>
  <si>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</si>
  <si>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</si>
  <si>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</si>
  <si>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</si>
  <si>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</si>
  <si>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</si>
  <si>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</si>
  <si>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</si>
  <si>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</si>
  <si>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</si>
  <si>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</si>
  <si>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</si>
  <si>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</si>
  <si>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</si>
  <si>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</si>
  <si>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</si>
  <si>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</si>
  <si>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</si>
  <si>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</si>
  <si>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</si>
  <si>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</si>
  <si>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</si>
  <si>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</si>
  <si>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</si>
  <si>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</si>
  <si>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</si>
  <si>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</si>
  <si>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</si>
  <si>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</si>
  <si>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</si>
  <si>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</si>
  <si>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</si>
  <si>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</si>
  <si>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</si>
  <si>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</si>
  <si>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</si>
  <si>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</si>
  <si>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</si>
  <si>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</si>
  <si>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</si>
  <si>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</si>
  <si>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</si>
  <si>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</si>
  <si>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</si>
  <si>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</si>
  <si>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</si>
  <si>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</si>
  <si>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</si>
  <si>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</si>
  <si>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</si>
  <si>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</si>
  <si>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</si>
  <si>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</si>
  <si>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</si>
  <si>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</si>
  <si>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</si>
  <si>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</si>
  <si>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</si>
  <si>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</si>
  <si>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</si>
  <si>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</si>
  <si>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</si>
  <si>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</si>
  <si>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</si>
  <si>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</si>
  <si>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</si>
  <si>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</si>
  <si>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</si>
  <si>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</si>
  <si>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</si>
  <si>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</si>
  <si>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</si>
  <si>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</si>
  <si>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</si>
  <si>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</si>
  <si>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</si>
  <si>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</si>
  <si>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</si>
  <si>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</si>
  <si>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</si>
  <si>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</si>
  <si>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</si>
  <si>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</si>
  <si>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</si>
  <si>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</si>
  <si>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</si>
  <si>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</si>
  <si>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</si>
  <si>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</si>
  <si>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</si>
  <si>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</si>
  <si>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</si>
  <si>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</si>
  <si>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</si>
  <si>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</si>
  <si>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</si>
  <si>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</si>
  <si>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</si>
  <si>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</si>
  <si>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</si>
  <si>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</si>
  <si>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</si>
  <si>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</si>
  <si>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</si>
  <si>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</si>
  <si>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</si>
  <si>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</si>
  <si>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</si>
  <si>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</si>
  <si>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</si>
  <si>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</si>
  <si>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</si>
  <si>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</si>
  <si>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</si>
  <si>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</si>
  <si>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</si>
  <si>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</si>
  <si>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</si>
  <si>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</si>
  <si>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</si>
  <si>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</si>
  <si>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</si>
  <si>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</si>
  <si>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</si>
  <si>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</si>
  <si>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</si>
  <si>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</si>
  <si>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</si>
  <si>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</si>
  <si>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</si>
  <si>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</si>
  <si>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</si>
  <si>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</si>
  <si>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</si>
  <si>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</si>
  <si>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</si>
  <si>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</si>
  <si>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</si>
  <si>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</si>
  <si>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</si>
  <si>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</si>
  <si>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</si>
  <si>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</si>
  <si>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</si>
  <si>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</si>
  <si>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</si>
  <si>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</si>
  <si>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</si>
  <si>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</si>
  <si>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</si>
  <si>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</si>
  <si>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</si>
  <si>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</si>
  <si>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</si>
  <si>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</si>
  <si>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</si>
  <si>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</si>
  <si>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</si>
  <si>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</si>
  <si>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</si>
  <si>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</si>
  <si>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</si>
  <si>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</si>
  <si>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</si>
  <si>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</si>
  <si>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</si>
  <si>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</si>
  <si>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</si>
  <si>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</si>
  <si>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</si>
  <si>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</si>
  <si>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</si>
  <si>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</si>
  <si>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</si>
  <si>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</si>
  <si>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</si>
  <si>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</si>
  <si>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</si>
  <si>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</si>
  <si>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</si>
  <si>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</si>
  <si>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</si>
  <si>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</si>
  <si>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</si>
  <si>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</si>
  <si>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</si>
  <si>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</si>
  <si>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</si>
  <si>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</si>
  <si>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</si>
  <si>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</si>
  <si>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</si>
  <si>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</si>
  <si>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</si>
  <si>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</si>
  <si>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</si>
  <si>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</si>
  <si>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</si>
  <si>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</si>
  <si>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</si>
  <si>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</si>
  <si>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</si>
  <si>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</si>
  <si>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</si>
  <si>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</si>
  <si>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</si>
  <si>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</si>
  <si>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</si>
  <si>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</si>
  <si>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</si>
  <si>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</si>
  <si>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</si>
  <si>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</si>
  <si>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</si>
  <si>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</si>
  <si>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</si>
  <si>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</si>
  <si>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</si>
  <si>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</si>
  <si>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</si>
  <si>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</si>
  <si>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</si>
  <si>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</si>
  <si>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</si>
  <si>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</si>
  <si>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</si>
  <si>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</si>
  <si>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</si>
  <si>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</si>
  <si>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</si>
  <si>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</si>
  <si>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</si>
  <si>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</si>
  <si>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</si>
  <si>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</si>
  <si>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</si>
  <si>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</si>
  <si>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</si>
  <si>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</si>
  <si>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</si>
  <si>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</si>
  <si>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</si>
  <si>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</si>
  <si>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</si>
  <si>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</si>
  <si>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</si>
  <si>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</si>
  <si>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</si>
  <si>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</si>
  <si>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</si>
  <si>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</si>
  <si>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</si>
  <si>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</si>
  <si>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</si>
  <si>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</si>
  <si>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</si>
  <si>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</si>
  <si>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</si>
  <si>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</si>
  <si>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</si>
  <si>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</si>
  <si>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</si>
  <si>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</si>
  <si>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</si>
  <si>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</si>
  <si>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</si>
  <si>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</si>
  <si>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</si>
  <si>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</si>
  <si>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</si>
  <si>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</si>
  <si>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</si>
  <si>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</si>
  <si>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</si>
  <si>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</si>
  <si>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</si>
  <si>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</si>
  <si>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</si>
  <si>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</si>
  <si>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</si>
  <si>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</si>
  <si>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</si>
  <si>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</si>
  <si>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</si>
  <si>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</si>
  <si>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</si>
  <si>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</si>
  <si>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</si>
  <si>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</si>
  <si>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</si>
  <si>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</si>
  <si>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</si>
  <si>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</si>
  <si>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</si>
  <si>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</si>
  <si>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</si>
  <si>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</si>
  <si>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</si>
  <si>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</si>
  <si>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</si>
  <si>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</si>
  <si>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</si>
  <si>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</si>
  <si>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</si>
  <si>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</si>
  <si>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</si>
  <si>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</si>
  <si>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</si>
  <si>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</si>
  <si>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</si>
  <si>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</si>
  <si>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</si>
  <si>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</si>
  <si>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</si>
  <si>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</si>
  <si>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</si>
  <si>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</si>
  <si>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</si>
  <si>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</si>
  <si>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</si>
  <si>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</si>
  <si>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</si>
  <si>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</si>
  <si>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</si>
  <si>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</si>
  <si>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</si>
  <si>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</si>
  <si>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</si>
  <si>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</si>
  <si>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</si>
  <si>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</si>
  <si>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</si>
  <si>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</si>
  <si>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</si>
  <si>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</si>
  <si>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</si>
  <si>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</si>
  <si>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</si>
  <si>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</si>
  <si>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</si>
  <si>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</si>
  <si>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</si>
  <si>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</si>
  <si>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</si>
  <si>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</si>
  <si>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</si>
  <si>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</si>
  <si>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</si>
  <si>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</si>
  <si>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</si>
  <si>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</si>
  <si>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</si>
  <si>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</si>
  <si>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</si>
  <si>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</si>
  <si>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</si>
  <si>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</si>
  <si>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</si>
  <si>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</si>
  <si>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</si>
  <si>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</si>
  <si>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</si>
  <si>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</si>
  <si>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</si>
  <si>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</si>
  <si>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</si>
  <si>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</si>
  <si>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</si>
  <si>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</si>
  <si>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</si>
  <si>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</si>
  <si>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</si>
  <si>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</si>
  <si>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</si>
  <si>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</si>
  <si>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</si>
  <si>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</si>
  <si>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</si>
  <si>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</si>
  <si>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</si>
  <si>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</si>
  <si>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</si>
  <si>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</si>
  <si>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</si>
  <si>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</si>
  <si>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</si>
  <si>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</si>
  <si>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</si>
  <si>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</si>
  <si>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</si>
  <si>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</si>
  <si>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</si>
  <si>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</si>
  <si>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</si>
  <si>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</si>
  <si>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</si>
  <si>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</si>
  <si>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</si>
  <si>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</si>
  <si>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</si>
  <si>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</si>
  <si>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</si>
  <si>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</si>
  <si>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</si>
  <si>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</si>
  <si>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</si>
  <si>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</si>
  <si>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</si>
  <si>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</si>
  <si>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</si>
  <si>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</si>
  <si>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</si>
  <si>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</si>
  <si>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</si>
  <si>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</si>
  <si>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</si>
  <si>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</si>
  <si>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</si>
  <si>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</si>
  <si>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</si>
  <si>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</si>
  <si>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</si>
  <si>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</si>
  <si>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</si>
  <si>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</si>
  <si>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</si>
  <si>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</si>
  <si>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</si>
  <si>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</si>
  <si>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</si>
  <si>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</si>
  <si>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</si>
  <si>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</si>
  <si>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</si>
  <si>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</si>
  <si>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</si>
  <si>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</si>
  <si>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</si>
  <si>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</si>
  <si>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</si>
  <si>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</si>
  <si>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</si>
  <si>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</si>
  <si>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</si>
  <si>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</si>
  <si>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</si>
  <si>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</si>
  <si>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</si>
  <si>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</si>
  <si>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</si>
  <si>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</si>
  <si>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</si>
  <si>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</si>
  <si>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</si>
  <si>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</si>
  <si>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</si>
  <si>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</si>
  <si>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</si>
  <si>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</si>
  <si>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</si>
  <si>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</si>
  <si>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</si>
  <si>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</si>
  <si>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</si>
  <si>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</si>
  <si>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</si>
  <si>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</si>
  <si>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</si>
  <si>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</si>
  <si>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</si>
  <si>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</si>
  <si>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</si>
  <si>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</si>
  <si>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</si>
  <si>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</si>
  <si>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</si>
  <si>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</si>
  <si>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</si>
  <si>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</si>
  <si>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</si>
  <si>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</si>
  <si>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</si>
  <si>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</si>
  <si>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</si>
  <si>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</si>
  <si>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</si>
  <si>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</si>
  <si>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</si>
  <si>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</si>
  <si>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</si>
  <si>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</si>
  <si>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</si>
  <si>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</si>
  <si>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</si>
  <si>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</si>
  <si>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</si>
  <si>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</si>
  <si>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</si>
  <si>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</si>
  <si>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</si>
  <si>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</si>
  <si>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</si>
  <si>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</si>
  <si>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</si>
  <si>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</si>
  <si>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</si>
  <si>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</si>
  <si>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</si>
  <si>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</si>
  <si>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</si>
  <si>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</si>
  <si>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</si>
  <si>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</si>
  <si>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</si>
  <si>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</si>
  <si>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</si>
  <si>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</si>
  <si>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</si>
  <si>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</si>
  <si>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</si>
  <si>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</si>
  <si>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</si>
  <si>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</si>
  <si>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</si>
  <si>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</si>
  <si>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</si>
  <si>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</si>
  <si>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</si>
  <si>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</si>
  <si>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</si>
  <si>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</si>
  <si>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</si>
  <si>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</si>
  <si>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</si>
  <si>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</si>
  <si>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</si>
  <si>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</si>
  <si>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</si>
  <si>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</si>
  <si>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</si>
  <si>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</si>
  <si>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</si>
  <si>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</si>
  <si>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</si>
  <si>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</si>
  <si>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</si>
  <si>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</si>
  <si>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</si>
  <si>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</si>
  <si>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</si>
  <si>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</si>
  <si>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</si>
  <si>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</si>
  <si>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</si>
  <si>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</si>
  <si>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</si>
  <si>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</si>
  <si>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</si>
  <si>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</si>
  <si>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</si>
  <si>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</si>
  <si>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</si>
  <si>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</si>
  <si>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</si>
  <si>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</si>
  <si>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</si>
  <si>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</si>
  <si>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</si>
  <si>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</si>
  <si>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</si>
  <si>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</si>
  <si>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</si>
  <si>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</si>
  <si>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</si>
  <si>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</si>
  <si>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</si>
  <si>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</si>
  <si>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</si>
  <si>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</si>
  <si>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</si>
  <si>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</si>
  <si>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</si>
  <si>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</si>
  <si>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</si>
  <si>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</si>
  <si>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</si>
  <si>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</si>
  <si>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</si>
  <si>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</si>
  <si>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</si>
  <si>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</si>
  <si>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</si>
  <si>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</si>
  <si>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</si>
  <si>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</si>
  <si>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</si>
  <si>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</si>
  <si>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</si>
  <si>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</si>
  <si>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</si>
  <si>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</si>
  <si>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</si>
  <si>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</si>
  <si>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</si>
  <si>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</si>
  <si>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</si>
  <si>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</si>
  <si>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</si>
  <si>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</si>
  <si>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</si>
  <si>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</si>
  <si>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</si>
  <si>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</si>
  <si>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</si>
  <si>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</si>
  <si>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</si>
  <si>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</si>
  <si>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</si>
  <si>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</si>
  <si>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</si>
  <si>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</si>
  <si>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</si>
  <si>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</si>
  <si>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</si>
  <si>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</si>
  <si>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</si>
  <si>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</si>
  <si>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</si>
  <si>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</si>
  <si>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</si>
  <si>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</si>
  <si>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</si>
  <si>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</si>
  <si>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</si>
  <si>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</si>
  <si>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</si>
  <si>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</si>
  <si>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</si>
  <si>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</si>
  <si>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</si>
  <si>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</si>
  <si>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</si>
  <si>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</si>
  <si>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</si>
  <si>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</si>
  <si>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</si>
  <si>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</si>
  <si>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</si>
  <si>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</si>
  <si>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</si>
  <si>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</si>
  <si>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</si>
  <si>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</si>
  <si>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</si>
  <si>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</si>
  <si>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</si>
  <si>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</si>
  <si>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</si>
  <si>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</si>
  <si>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</si>
  <si>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</si>
  <si>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</si>
  <si>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</si>
  <si>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</si>
  <si>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</si>
  <si>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</si>
  <si>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</si>
  <si>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</si>
  <si>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</si>
  <si>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</si>
  <si>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</si>
  <si>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</si>
  <si>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</si>
  <si>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</si>
  <si>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</si>
  <si>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</si>
  <si>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</si>
  <si>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</si>
  <si>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</si>
  <si>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</si>
  <si>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</si>
  <si>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</si>
  <si>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</si>
  <si>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</si>
  <si>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</si>
  <si>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</si>
  <si>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</si>
  <si>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</si>
  <si>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</si>
  <si>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</si>
  <si>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</si>
  <si>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</si>
  <si>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</si>
  <si>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</si>
  <si>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</si>
  <si>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</si>
  <si>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</si>
  <si>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</si>
  <si>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</si>
  <si>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</si>
  <si>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</si>
  <si>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</si>
  <si>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</si>
  <si>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</si>
  <si>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</si>
  <si>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</si>
  <si>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</si>
  <si>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</si>
  <si>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</si>
  <si>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</si>
  <si>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</si>
  <si>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</si>
  <si>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</si>
  <si>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</si>
  <si>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</si>
  <si>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</si>
  <si>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</si>
  <si>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</si>
  <si>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</si>
  <si>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</si>
  <si>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</si>
  <si>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</si>
  <si>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</si>
  <si>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</si>
  <si>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</si>
  <si>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</si>
  <si>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</si>
  <si>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</si>
  <si>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</si>
  <si>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</si>
  <si>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</si>
  <si>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</si>
  <si>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</si>
  <si>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</si>
  <si>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</si>
  <si>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</si>
  <si>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</si>
  <si>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</si>
  <si>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</si>
  <si>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</si>
  <si>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</si>
  <si>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</si>
  <si>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</si>
  <si>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</si>
  <si>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</si>
  <si>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</si>
  <si>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</si>
  <si>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</si>
  <si>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</si>
  <si>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</si>
  <si>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</si>
  <si>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</si>
  <si>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</si>
  <si>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</si>
  <si>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</si>
  <si>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</si>
  <si>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</si>
  <si>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</si>
  <si>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</si>
  <si>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</si>
  <si>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</si>
  <si>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</si>
  <si>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</si>
  <si>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</si>
  <si>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</si>
  <si>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</si>
  <si>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</si>
  <si>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</si>
  <si>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</si>
  <si>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</si>
  <si>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</si>
  <si>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</si>
  <si>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</si>
  <si>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</si>
  <si>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</si>
  <si>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</si>
  <si>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</si>
  <si>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</si>
  <si>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</si>
  <si>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</si>
  <si>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</si>
  <si>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</si>
  <si>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</si>
  <si>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</si>
  <si>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</si>
  <si>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</si>
  <si>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</si>
  <si>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</si>
  <si>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</si>
  <si>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</si>
  <si>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</si>
  <si>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</si>
  <si>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</si>
  <si>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</si>
  <si>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</si>
  <si>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</si>
  <si>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</si>
  <si>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</si>
  <si>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</si>
  <si>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</si>
  <si>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</si>
  <si>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</si>
  <si>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</si>
  <si>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</si>
  <si>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</si>
  <si>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</si>
  <si>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</si>
  <si>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</si>
  <si>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</si>
  <si>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</si>
  <si>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</si>
  <si>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</si>
  <si>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</si>
  <si>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</si>
  <si>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</si>
  <si>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</si>
  <si>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</si>
  <si>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</si>
  <si>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</si>
  <si>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</si>
  <si>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</si>
  <si>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</si>
  <si>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</si>
  <si>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</si>
  <si>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</si>
  <si>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</si>
  <si>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</si>
  <si>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</si>
  <si>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</si>
  <si>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</si>
  <si>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</si>
  <si>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</si>
  <si>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</si>
  <si>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</si>
  <si>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</si>
  <si>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</si>
  <si>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</si>
  <si>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</si>
  <si>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</si>
  <si>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</si>
  <si>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</si>
  <si>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</si>
  <si>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</si>
  <si>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</si>
  <si>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</si>
  <si>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</si>
  <si>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</si>
  <si>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</si>
  <si>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</si>
  <si>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</si>
  <si>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</si>
  <si>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</si>
  <si>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</si>
  <si>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</si>
  <si>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</si>
  <si>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</si>
  <si>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</si>
  <si>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</si>
  <si>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</si>
  <si>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</si>
  <si>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</si>
  <si>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</si>
  <si>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</si>
  <si>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</si>
  <si>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</si>
  <si>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</si>
  <si>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</si>
  <si>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</si>
  <si>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</si>
  <si>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</si>
  <si>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</si>
  <si>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</si>
  <si>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</si>
  <si>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</si>
  <si>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</si>
  <si>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</si>
  <si>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</si>
  <si>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</si>
  <si>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</si>
  <si>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</si>
  <si>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</si>
  <si>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</si>
  <si>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</si>
  <si>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</si>
  <si>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</si>
  <si>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</si>
  <si>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</si>
  <si>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</si>
  <si>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</si>
  <si>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</si>
  <si>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</si>
  <si>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</si>
  <si>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</si>
  <si>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</si>
  <si>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</si>
  <si>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</si>
  <si>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</si>
  <si>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</si>
  <si>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</si>
  <si>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</si>
  <si>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</si>
  <si>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</si>
  <si>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</si>
  <si>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</si>
  <si>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</si>
  <si>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</si>
  <si>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</si>
  <si>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</si>
  <si>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</si>
  <si>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</si>
  <si>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</si>
  <si>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</si>
  <si>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</si>
  <si>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</si>
  <si>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</si>
  <si>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</si>
  <si>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</si>
  <si>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</si>
  <si>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</si>
  <si>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</si>
  <si>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</si>
  <si>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</si>
  <si>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</si>
  <si>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</si>
  <si>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</si>
  <si>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</si>
  <si>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</si>
  <si>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</si>
  <si>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</si>
  <si>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</si>
  <si>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</si>
  <si>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</si>
  <si>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</si>
  <si>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</si>
  <si>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</si>
  <si>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</si>
  <si>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</si>
  <si>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</si>
  <si>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</si>
  <si>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</si>
  <si>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</si>
  <si>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</si>
  <si>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</si>
  <si>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</si>
  <si>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</si>
  <si>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</si>
  <si>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</si>
  <si>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</si>
  <si>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</si>
  <si>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</si>
  <si>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</si>
  <si>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</si>
  <si>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</si>
  <si>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</si>
  <si>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</si>
  <si>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</si>
  <si>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</si>
  <si>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</si>
  <si>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</si>
  <si>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</si>
  <si>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</si>
  <si>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</si>
  <si>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</si>
  <si>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</si>
  <si>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</si>
  <si>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</si>
  <si>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</si>
  <si>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</si>
  <si>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</si>
  <si>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</si>
  <si>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</si>
  <si>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</si>
  <si>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</si>
  <si>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</si>
  <si>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</si>
  <si>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</si>
  <si>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</si>
  <si>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</si>
  <si>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</si>
  <si>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</si>
  <si>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</si>
  <si>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</si>
  <si>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</si>
  <si>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</si>
  <si>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</si>
  <si>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</si>
  <si>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</si>
  <si>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</si>
  <si>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</si>
  <si>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</si>
  <si>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</si>
  <si>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</si>
  <si>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</si>
  <si>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</si>
  <si>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</si>
  <si>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</si>
  <si>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</si>
  <si>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</si>
  <si>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</si>
  <si>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</si>
  <si>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</si>
  <si>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</si>
  <si>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</si>
  <si>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</si>
  <si>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</si>
  <si>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</si>
  <si>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</si>
  <si>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</si>
  <si>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</si>
  <si>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</si>
  <si>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</si>
  <si>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</si>
  <si>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</si>
  <si>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</si>
  <si>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</si>
  <si>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</si>
  <si>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</si>
  <si>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</si>
  <si>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</si>
  <si>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</si>
  <si>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</si>
  <si>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</si>
  <si>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</si>
  <si>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</si>
  <si>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</si>
  <si>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</si>
  <si>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</si>
  <si>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</si>
  <si>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</si>
  <si>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</si>
  <si>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</si>
  <si>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</si>
  <si>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</si>
  <si>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</si>
  <si>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</si>
  <si>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</si>
  <si>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</si>
  <si>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</si>
  <si>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</si>
  <si>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</si>
  <si>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</si>
  <si>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</si>
  <si>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</si>
  <si>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</si>
  <si>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</si>
  <si>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</si>
  <si>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</si>
  <si>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</si>
  <si>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</si>
  <si>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</si>
  <si>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</si>
  <si>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</si>
  <si>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</si>
  <si>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</si>
  <si>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</si>
  <si>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</si>
  <si>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</si>
  <si>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</si>
  <si>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</si>
  <si>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</si>
  <si>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</si>
  <si>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</si>
  <si>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</si>
  <si>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</si>
  <si>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</si>
  <si>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</si>
  <si>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</si>
  <si>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</si>
  <si>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</si>
  <si>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</si>
  <si>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</si>
  <si>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</si>
  <si>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</si>
  <si>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</si>
  <si>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</si>
  <si>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</si>
  <si>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</si>
  <si>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</si>
  <si>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</si>
  <si>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</si>
  <si>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</si>
  <si>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</si>
  <si>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</si>
  <si>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</si>
  <si>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</si>
  <si>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</si>
  <si>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</si>
  <si>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</si>
  <si>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</si>
  <si>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</si>
  <si>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</si>
  <si>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</si>
  <si>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</si>
  <si>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</si>
  <si>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</si>
  <si>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</si>
  <si>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</si>
  <si>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</si>
  <si>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</si>
  <si>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</si>
  <si>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</si>
  <si>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</si>
  <si>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</si>
  <si>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</si>
  <si>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</si>
  <si>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</si>
  <si>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</si>
  <si>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</si>
  <si>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</si>
  <si>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</si>
  <si>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</si>
  <si>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</si>
  <si>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</si>
  <si>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</si>
  <si>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</si>
  <si>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</si>
  <si>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</si>
  <si>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</si>
  <si>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</si>
  <si>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</si>
  <si>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</si>
  <si>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</si>
  <si>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</si>
  <si>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</si>
  <si>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</si>
  <si>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</si>
  <si>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</si>
  <si>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</si>
  <si>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</si>
  <si>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</si>
  <si>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</si>
  <si>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</si>
  <si>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</si>
  <si>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</si>
  <si>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</si>
  <si>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</si>
  <si>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</si>
  <si>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</si>
  <si>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</si>
  <si>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</si>
  <si>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</si>
  <si>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</si>
  <si>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</si>
  <si>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</si>
  <si>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</si>
  <si>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</si>
  <si>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</si>
  <si>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</si>
  <si>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</si>
  <si>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</si>
  <si>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</si>
  <si>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</si>
  <si>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</si>
  <si>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</si>
  <si>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</si>
  <si>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</si>
  <si>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</si>
  <si>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</si>
  <si>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</si>
  <si>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</si>
  <si>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</si>
  <si>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</si>
  <si>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</si>
  <si>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</si>
  <si>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</si>
  <si>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</si>
  <si>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</si>
  <si>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</si>
  <si>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</si>
  <si>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</si>
  <si>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</si>
  <si>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</si>
  <si>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</si>
  <si>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</si>
  <si>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</si>
  <si>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</si>
  <si>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</si>
  <si>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</si>
  <si>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</si>
  <si>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</si>
  <si>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</si>
  <si>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</si>
  <si>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</si>
  <si>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</si>
  <si>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</si>
  <si>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</si>
  <si>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</si>
  <si>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</si>
  <si>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</si>
  <si>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</si>
  <si>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</si>
  <si>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</si>
  <si>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</si>
  <si>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</si>
  <si>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</si>
  <si>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</si>
  <si>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</si>
  <si>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</si>
  <si>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</si>
  <si>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</si>
  <si>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</si>
  <si>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</si>
  <si>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</si>
  <si>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</si>
  <si>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</si>
  <si>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</si>
  <si>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</si>
  <si>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</si>
  <si>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</si>
  <si>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</si>
  <si>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</si>
  <si>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</si>
  <si>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</si>
  <si>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</si>
  <si>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</si>
  <si>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</si>
  <si>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</si>
  <si>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</si>
  <si>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</si>
  <si>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</si>
  <si>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</si>
  <si>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</si>
  <si>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</si>
  <si>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</si>
  <si>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</si>
  <si>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</si>
  <si>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</si>
  <si>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</si>
  <si>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</si>
  <si>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</si>
  <si>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</si>
  <si>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</si>
  <si>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</si>
  <si>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</si>
  <si>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</si>
  <si>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</si>
  <si>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</si>
  <si>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</si>
  <si>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</si>
  <si>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</si>
  <si>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</si>
  <si>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</si>
  <si>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</si>
  <si>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</si>
  <si>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</si>
  <si>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</si>
  <si>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</si>
  <si>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</si>
  <si>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</si>
  <si>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</si>
  <si>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</si>
  <si>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</si>
  <si>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</si>
  <si>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</si>
  <si>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</si>
  <si>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</si>
  <si>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</si>
  <si>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</si>
  <si>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</si>
  <si>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</si>
  <si>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</si>
  <si>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</si>
  <si>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</si>
  <si>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</si>
  <si>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</si>
  <si>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</si>
  <si>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</si>
  <si>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</si>
  <si>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</si>
  <si>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</si>
  <si>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</si>
  <si>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</si>
  <si>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</si>
  <si>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</si>
  <si>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</si>
  <si>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</si>
  <si>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</si>
  <si>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</si>
  <si>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</si>
  <si>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</si>
  <si>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</si>
  <si>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</si>
  <si>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</si>
  <si>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</si>
  <si>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</si>
  <si>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</si>
  <si>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</si>
  <si>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</si>
  <si>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</si>
  <si>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</si>
  <si>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</si>
  <si>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</si>
  <si>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</si>
  <si>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</si>
  <si>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</si>
  <si>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</si>
  <si>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</si>
  <si>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</si>
  <si>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</si>
  <si>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</si>
  <si>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</si>
  <si>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</si>
  <si>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</si>
  <si>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</si>
  <si>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</si>
  <si>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</si>
  <si>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</si>
  <si>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</si>
  <si>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</si>
  <si>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</si>
  <si>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</si>
  <si>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</si>
  <si>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</si>
  <si>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</si>
  <si>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</si>
  <si>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</si>
  <si>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</si>
  <si>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</si>
  <si>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</si>
  <si>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</si>
  <si>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</si>
  <si>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</si>
  <si>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</si>
  <si>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</si>
  <si>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</si>
  <si>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</si>
  <si>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</si>
  <si>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</si>
  <si>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</si>
  <si>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</si>
  <si>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</si>
  <si>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</si>
  <si>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</si>
  <si>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</si>
  <si>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</si>
  <si>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</si>
  <si>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</si>
  <si>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</si>
  <si>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</si>
  <si>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</si>
  <si>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</si>
  <si>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</si>
  <si>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</si>
  <si>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</si>
  <si>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</si>
  <si>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</si>
  <si>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</si>
  <si>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</si>
  <si>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</si>
  <si>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</si>
  <si>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</si>
  <si>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</si>
  <si>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</si>
  <si>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</si>
  <si>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</si>
  <si>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</si>
  <si>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</si>
  <si>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</si>
  <si>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</si>
  <si>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</si>
  <si>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</si>
  <si>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</si>
  <si>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</si>
  <si>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</si>
  <si>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</si>
  <si>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</si>
  <si>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</si>
  <si>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</si>
  <si>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</si>
  <si>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</si>
  <si>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</si>
  <si>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</si>
  <si>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</si>
  <si>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</si>
  <si>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</si>
  <si>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</si>
  <si>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</si>
  <si>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</si>
  <si>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</si>
  <si>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</si>
  <si>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</si>
  <si>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</si>
  <si>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</si>
  <si>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</si>
  <si>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</si>
  <si>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</si>
  <si>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</si>
  <si>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</si>
  <si>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</si>
  <si>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</si>
  <si>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</si>
  <si>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</si>
  <si>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</si>
  <si>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</si>
  <si>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</si>
  <si>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</si>
  <si>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</si>
  <si>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</si>
  <si>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</si>
  <si>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</si>
  <si>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</si>
  <si>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</si>
  <si>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</si>
  <si>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</si>
  <si>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</si>
  <si>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</si>
  <si>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</si>
  <si>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</si>
  <si>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</si>
  <si>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</si>
  <si>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</si>
  <si>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</si>
  <si>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</si>
  <si>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</si>
  <si>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</si>
  <si>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</si>
  <si>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</si>
  <si>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</si>
  <si>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</si>
  <si>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</si>
  <si>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</si>
  <si>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</si>
  <si>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</si>
  <si>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</si>
  <si>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</si>
  <si>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</si>
  <si>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</si>
  <si>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</si>
  <si>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</si>
  <si>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</si>
  <si>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</si>
  <si>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</si>
  <si>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</si>
  <si>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</si>
  <si>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</si>
  <si>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</si>
  <si>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</si>
  <si>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</si>
  <si>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</si>
  <si>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</si>
  <si>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</si>
  <si>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</si>
  <si>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</si>
  <si>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</si>
  <si>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</si>
  <si>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</si>
  <si>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</si>
  <si>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</si>
  <si>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</si>
  <si>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</si>
  <si>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</si>
  <si>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</si>
  <si>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</si>
  <si>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</si>
  <si>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</si>
  <si>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</si>
  <si>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</si>
  <si>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</si>
  <si>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</si>
  <si>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</si>
  <si>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</si>
  <si>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</si>
  <si>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</si>
  <si>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</si>
  <si>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</si>
  <si>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</si>
  <si>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</si>
  <si>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</si>
  <si>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</si>
  <si>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</si>
  <si>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</si>
  <si>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</si>
  <si>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</si>
  <si>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</si>
  <si>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</si>
  <si>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</si>
  <si>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</si>
  <si>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</si>
  <si>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</si>
  <si>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</si>
  <si>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</si>
  <si>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</si>
  <si>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</si>
  <si>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</si>
  <si>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</si>
  <si>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</si>
  <si>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</si>
  <si>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</si>
  <si>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</si>
  <si>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</si>
  <si>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</si>
  <si>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</si>
  <si>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</si>
  <si>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</si>
  <si>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</si>
  <si>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</si>
  <si>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</si>
  <si>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</si>
  <si>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</si>
  <si>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</si>
  <si>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</si>
  <si>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</si>
  <si>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</si>
  <si>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</si>
  <si>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</si>
  <si>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</si>
  <si>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</si>
  <si>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</si>
  <si>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</si>
  <si>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</si>
  <si>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</si>
  <si>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</si>
  <si>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</si>
  <si>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</si>
  <si>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</si>
  <si>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</si>
  <si>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</si>
  <si>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</si>
  <si>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</si>
  <si>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</si>
  <si>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</si>
  <si>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</si>
  <si>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</si>
  <si>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</si>
  <si>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</si>
  <si>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</si>
  <si>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</si>
  <si>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</si>
  <si>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</si>
  <si>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</si>
  <si>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</si>
  <si>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</si>
  <si>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</si>
  <si>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</si>
  <si>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</si>
  <si>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</si>
  <si>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</si>
  <si>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</si>
  <si>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</si>
  <si>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</si>
  <si>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</si>
  <si>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</si>
  <si>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</si>
  <si>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</si>
  <si>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</si>
  <si>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</si>
  <si>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</si>
  <si>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</si>
  <si>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</si>
  <si>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</si>
  <si>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</si>
  <si>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</si>
  <si>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</si>
  <si>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</si>
  <si>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</si>
  <si>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</si>
  <si>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</si>
  <si>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</si>
  <si>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</si>
  <si>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</si>
  <si>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</si>
  <si>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</si>
  <si>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</si>
  <si>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</si>
  <si>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</si>
  <si>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</si>
  <si>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</si>
  <si>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</si>
  <si>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</si>
  <si>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</si>
  <si>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</si>
  <si>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</si>
  <si>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</si>
  <si>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</si>
  <si>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</si>
  <si>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</si>
  <si>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</si>
  <si>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</si>
  <si>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</si>
  <si>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</si>
  <si>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</si>
  <si>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</si>
  <si>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</si>
  <si>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</si>
  <si>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</si>
  <si>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</si>
  <si>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</si>
  <si>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</si>
  <si>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</si>
  <si>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</si>
  <si>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</si>
  <si>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</si>
  <si>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</si>
  <si>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</si>
  <si>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</si>
  <si>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</si>
  <si>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</si>
  <si>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</si>
  <si>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</si>
  <si>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</si>
  <si>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</si>
  <si>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</si>
  <si>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</si>
  <si>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</si>
  <si>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</si>
  <si>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</si>
  <si>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</si>
  <si>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</si>
  <si>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</si>
  <si>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</si>
  <si>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</si>
  <si>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</si>
  <si>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</si>
  <si>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</si>
  <si>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</si>
  <si>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</si>
  <si>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</si>
  <si>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</si>
  <si>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</si>
  <si>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</si>
  <si>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</si>
  <si>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</si>
  <si>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</si>
  <si>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</si>
  <si>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</si>
  <si>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</si>
  <si>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</si>
  <si>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</si>
  <si>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</si>
  <si>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</si>
  <si>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</si>
  <si>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</si>
  <si>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</si>
  <si>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</si>
  <si>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</si>
  <si>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</si>
  <si>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</si>
  <si>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</si>
  <si>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</si>
  <si>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</si>
  <si>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</si>
  <si>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</si>
  <si>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</si>
  <si>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</si>
  <si>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</si>
  <si>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</si>
  <si>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</si>
  <si>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</si>
  <si>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</si>
  <si>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</si>
  <si>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</si>
  <si>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</si>
  <si>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</si>
  <si>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</si>
  <si>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</si>
  <si>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</si>
  <si>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</si>
  <si>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</si>
  <si>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</si>
  <si>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</si>
  <si>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</si>
  <si>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</si>
  <si>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</si>
  <si>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</si>
  <si>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</si>
  <si>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</si>
  <si>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</si>
  <si>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</si>
  <si>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</si>
  <si>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</si>
  <si>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</si>
  <si>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</si>
  <si>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</si>
  <si>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</si>
  <si>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</si>
  <si>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</si>
  <si>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</si>
  <si>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</si>
  <si>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</si>
  <si>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</si>
  <si>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</si>
  <si>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</si>
  <si>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</si>
  <si>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</si>
  <si>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</si>
  <si>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</si>
  <si>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</si>
  <si>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</si>
  <si>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</si>
  <si>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</si>
  <si>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</si>
  <si>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</si>
  <si>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</si>
  <si>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</si>
  <si>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</si>
  <si>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</si>
  <si>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</si>
  <si>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</si>
  <si>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</si>
  <si>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</si>
  <si>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</si>
  <si>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</si>
  <si>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</si>
  <si>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</si>
  <si>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</si>
  <si>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</si>
  <si>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</si>
  <si>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</si>
  <si>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</si>
  <si>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</si>
  <si>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</si>
  <si>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</si>
  <si>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</si>
  <si>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</si>
  <si>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</si>
  <si>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</si>
  <si>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</si>
  <si>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</si>
  <si>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</si>
  <si>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</si>
  <si>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</si>
  <si>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</si>
  <si>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</si>
  <si>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</si>
  <si>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</si>
  <si>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</si>
  <si>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</si>
  <si>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</si>
  <si>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</si>
  <si>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</si>
  <si>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</si>
  <si>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</si>
  <si>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</si>
  <si>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</si>
  <si>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</si>
  <si>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</si>
  <si>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</si>
  <si>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</si>
  <si>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</si>
  <si>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</si>
  <si>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</si>
  <si>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</si>
  <si>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</si>
  <si>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</si>
  <si>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</si>
  <si>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</si>
  <si>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</si>
  <si>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</si>
  <si>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</si>
  <si>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</si>
  <si>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</si>
  <si>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</si>
  <si>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</si>
  <si>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</si>
  <si>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</si>
  <si>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</si>
  <si>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</si>
  <si>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</si>
  <si>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</si>
  <si>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</si>
  <si>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</si>
  <si>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</si>
  <si>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</si>
  <si>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</si>
  <si>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</si>
  <si>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</si>
  <si>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</si>
  <si>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</si>
  <si>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</si>
  <si>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</si>
  <si>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</si>
  <si>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</si>
  <si>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</si>
  <si>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</si>
  <si>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</si>
  <si>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</si>
  <si>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</si>
  <si>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</si>
  <si>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</si>
  <si>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</si>
  <si>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</si>
  <si>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</si>
  <si>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</si>
  <si>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</si>
  <si>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</si>
  <si>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</si>
  <si>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</si>
  <si>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</si>
  <si>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</si>
  <si>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</si>
  <si>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</si>
  <si>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</si>
  <si>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</si>
  <si>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</si>
  <si>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</si>
  <si>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</si>
  <si>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</si>
  <si>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</si>
  <si>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</si>
  <si>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</si>
  <si>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</si>
  <si>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</si>
  <si>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</si>
  <si>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</si>
  <si>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</si>
  <si>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</si>
  <si>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</si>
  <si>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</si>
  <si>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</si>
  <si>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</si>
  <si>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</si>
  <si>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</si>
  <si>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</si>
  <si>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</si>
  <si>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</si>
  <si>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</si>
  <si>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</si>
  <si>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</si>
  <si>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</si>
  <si>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</si>
  <si>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</si>
  <si>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</si>
  <si>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</si>
  <si>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</si>
  <si>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</si>
  <si>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</si>
  <si>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</si>
  <si>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</si>
  <si>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</si>
  <si>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</si>
  <si>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</si>
  <si>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</si>
  <si>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</si>
  <si>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</si>
  <si>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</si>
  <si>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</si>
  <si>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</si>
  <si>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</si>
  <si>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</si>
  <si>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</si>
  <si>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</si>
  <si>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</si>
  <si>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</si>
  <si>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</si>
  <si>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</si>
  <si>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</si>
  <si>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</si>
  <si>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</si>
  <si>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</si>
  <si>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</si>
  <si>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</si>
  <si>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</si>
  <si>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</si>
  <si>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</si>
  <si>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</si>
  <si>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</si>
  <si>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</si>
  <si>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</si>
  <si>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</si>
  <si>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</si>
  <si>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</si>
  <si>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</si>
  <si>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</si>
  <si>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</si>
  <si>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</si>
  <si>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</si>
  <si>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</si>
  <si>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</si>
  <si>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</si>
  <si>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</si>
  <si>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</si>
  <si>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</si>
  <si>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</si>
  <si>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</si>
  <si>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</si>
  <si>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</si>
  <si>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</si>
  <si>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</si>
  <si>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</si>
  <si>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</si>
  <si>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</si>
  <si>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</si>
  <si>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</si>
  <si>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</si>
  <si>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</si>
  <si>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</si>
  <si>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</si>
  <si>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</si>
  <si>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</si>
  <si>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</si>
  <si>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</si>
  <si>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</si>
  <si>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</si>
  <si>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</si>
  <si>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</si>
  <si>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</si>
  <si>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</si>
  <si>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</si>
  <si>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</si>
  <si>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</si>
  <si>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</si>
  <si>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</si>
  <si>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</si>
  <si>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</si>
  <si>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</si>
  <si>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</si>
  <si>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</si>
  <si>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</si>
  <si>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</si>
  <si>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</si>
  <si>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</si>
  <si>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</si>
  <si>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</si>
  <si>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</si>
  <si>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</si>
  <si>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</si>
  <si>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</si>
  <si>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</si>
  <si>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</si>
  <si>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</si>
  <si>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</si>
  <si>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</si>
  <si>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</si>
  <si>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</si>
  <si>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</si>
  <si>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</si>
  <si>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</si>
  <si>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</si>
  <si>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</si>
  <si>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</si>
  <si>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</si>
  <si>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</si>
  <si>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</si>
  <si>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</si>
  <si>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</si>
  <si>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</si>
  <si>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</si>
  <si>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</si>
  <si>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</si>
  <si>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</si>
  <si>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</si>
  <si>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</si>
  <si>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</si>
  <si>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</si>
  <si>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</si>
  <si>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</si>
  <si>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</si>
  <si>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</si>
  <si>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</si>
  <si>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</si>
  <si>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</si>
  <si>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</si>
  <si>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</si>
  <si>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</si>
  <si>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</si>
  <si>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</si>
  <si>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</si>
  <si>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</si>
  <si>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</si>
  <si>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</si>
  <si>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</si>
  <si>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</si>
  <si>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</si>
  <si>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</si>
  <si>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</si>
  <si>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</si>
  <si>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</si>
  <si>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</si>
  <si>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</si>
  <si>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</si>
  <si>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</si>
  <si>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</si>
  <si>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</si>
  <si>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</si>
  <si>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</si>
  <si>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</si>
  <si>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</si>
  <si>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</si>
  <si>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</si>
  <si>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</si>
  <si>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</si>
  <si>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</si>
  <si>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</si>
  <si>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</si>
  <si>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</si>
  <si>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</si>
  <si>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</si>
  <si>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</si>
  <si>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</si>
  <si>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</si>
  <si>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</si>
  <si>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</si>
  <si>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</si>
  <si>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</si>
  <si>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</si>
  <si>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</si>
  <si>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</si>
  <si>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</si>
  <si>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</si>
  <si>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</si>
  <si>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</si>
  <si>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</si>
  <si>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</si>
  <si>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</si>
  <si>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</si>
  <si>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</si>
  <si>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</si>
  <si>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</si>
  <si>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</si>
  <si>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</si>
  <si>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</si>
  <si>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</si>
  <si>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</si>
  <si>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</si>
  <si>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</si>
  <si>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</si>
  <si>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</si>
  <si>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</si>
  <si>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</si>
  <si>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</si>
  <si>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</si>
  <si>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</si>
  <si>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</si>
  <si>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</si>
  <si>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</si>
  <si>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</si>
  <si>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</si>
  <si>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</si>
  <si>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</si>
  <si>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</si>
  <si>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</si>
  <si>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</si>
  <si>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</si>
  <si>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</si>
  <si>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</si>
  <si>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</si>
  <si>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</si>
  <si>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</si>
  <si>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</si>
  <si>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</si>
  <si>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</si>
  <si>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</si>
  <si>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</si>
  <si>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</si>
  <si>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</si>
  <si>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</si>
  <si>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</si>
  <si>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</si>
  <si>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</si>
  <si>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</si>
  <si>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</si>
  <si>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</si>
  <si>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</si>
  <si>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</si>
  <si>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</si>
  <si>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</si>
  <si>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</si>
  <si>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</si>
  <si>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</si>
  <si>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</si>
  <si>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</si>
  <si>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</si>
  <si>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</si>
  <si>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</si>
  <si>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</si>
  <si>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</si>
  <si>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</si>
  <si>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</si>
  <si>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</si>
  <si>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</si>
  <si>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</si>
  <si>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</si>
  <si>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</si>
  <si>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</si>
  <si>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</si>
  <si>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</si>
  <si>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</si>
  <si>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</si>
  <si>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</si>
  <si>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</si>
  <si>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</si>
  <si>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</si>
  <si>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</si>
  <si>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</si>
  <si>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</si>
  <si>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</si>
  <si>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</si>
  <si>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</si>
  <si>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</si>
  <si>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</si>
  <si>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</si>
  <si>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</si>
  <si>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</si>
  <si>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</si>
  <si>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</si>
  <si>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</si>
  <si>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</si>
  <si>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</si>
  <si>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</si>
  <si>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</si>
  <si>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</si>
  <si>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</si>
  <si>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</si>
  <si>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</si>
  <si>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</si>
  <si>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</si>
  <si>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</si>
  <si>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</si>
  <si>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</si>
  <si>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</si>
  <si>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</si>
  <si>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</si>
  <si>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</si>
  <si>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</si>
  <si>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</si>
  <si>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</si>
  <si>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</si>
  <si>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</si>
  <si>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</si>
  <si>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</si>
  <si>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</si>
  <si>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</si>
  <si>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</si>
  <si>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</si>
  <si>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</si>
  <si>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</si>
  <si>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</si>
  <si>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</si>
  <si>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</si>
  <si>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</si>
  <si>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</si>
  <si>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</si>
  <si>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</si>
  <si>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</si>
  <si>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</si>
  <si>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</si>
  <si>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</si>
  <si>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</si>
  <si>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</si>
  <si>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</si>
  <si>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</si>
  <si>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</si>
  <si>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</si>
  <si>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</si>
  <si>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</si>
  <si>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</si>
  <si>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</si>
  <si>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</si>
  <si>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</si>
  <si>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</si>
  <si>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</si>
  <si>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</si>
  <si>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</si>
  <si>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</si>
  <si>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</si>
  <si>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</si>
  <si>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</si>
  <si>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</si>
  <si>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</si>
  <si>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</si>
  <si>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</si>
  <si>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</si>
  <si>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</si>
  <si>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</si>
  <si>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</si>
  <si>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</si>
  <si>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</si>
  <si>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</si>
  <si>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</si>
  <si>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</si>
  <si>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</si>
  <si>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</si>
  <si>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</si>
  <si>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</si>
  <si>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</si>
  <si>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</si>
  <si>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</si>
  <si>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</si>
  <si>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</si>
  <si>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</si>
  <si>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</si>
  <si>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</si>
  <si>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</si>
  <si>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</si>
  <si>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</si>
  <si>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</si>
  <si>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</si>
  <si>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</si>
  <si>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</si>
  <si>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</si>
  <si>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</si>
  <si>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</si>
  <si>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</si>
  <si>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</si>
  <si>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</si>
  <si>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</si>
  <si>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</si>
  <si>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</si>
  <si>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</si>
  <si>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</si>
  <si>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</si>
  <si>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</si>
  <si>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</si>
  <si>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</si>
  <si>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</si>
  <si>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</si>
  <si>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</si>
  <si>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</si>
  <si>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</si>
  <si>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</si>
  <si>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</si>
  <si>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</si>
  <si>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</si>
  <si>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</si>
  <si>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</si>
  <si>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</si>
  <si>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</si>
  <si>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</si>
  <si>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</si>
  <si>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</si>
  <si>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</si>
  <si>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</si>
  <si>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</si>
  <si>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</si>
  <si>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</si>
  <si>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</si>
  <si>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</si>
  <si>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</si>
  <si>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</si>
  <si>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</si>
  <si>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</si>
  <si>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</si>
  <si>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</si>
  <si>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</si>
  <si>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</si>
  <si>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</si>
  <si>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</si>
  <si>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</si>
  <si>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</si>
  <si>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</si>
  <si>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</si>
  <si>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</si>
  <si>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</si>
  <si>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</si>
  <si>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</si>
  <si>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</si>
  <si>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</si>
  <si>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</si>
  <si>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</si>
  <si>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</si>
  <si>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</si>
  <si>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</si>
  <si>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</si>
  <si>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</si>
  <si>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</si>
  <si>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</si>
  <si>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</si>
  <si>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</si>
  <si>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</si>
  <si>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</si>
  <si>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</si>
  <si>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</si>
  <si>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</si>
  <si>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</si>
  <si>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</si>
  <si>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</si>
  <si>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</si>
  <si>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</si>
  <si>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</si>
  <si>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</si>
  <si>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</si>
  <si>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</si>
  <si>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</si>
  <si>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</si>
  <si>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</si>
  <si>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</si>
  <si>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</si>
  <si>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</si>
  <si>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</si>
  <si>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</si>
  <si>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</si>
  <si>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</si>
  <si>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</si>
  <si>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</si>
  <si>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</si>
  <si>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</si>
  <si>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</si>
  <si>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</si>
  <si>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</si>
  <si>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</si>
  <si>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</si>
  <si>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</si>
  <si>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</si>
  <si>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</si>
  <si>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</si>
  <si>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</si>
  <si>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</si>
  <si>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</si>
  <si>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</si>
  <si>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</si>
  <si>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</si>
  <si>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</si>
  <si>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</si>
  <si>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</si>
  <si>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</si>
  <si>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</si>
  <si>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</si>
  <si>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</si>
  <si>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</si>
  <si>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</si>
  <si>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</si>
  <si>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</si>
  <si>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</si>
  <si>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</si>
  <si>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</si>
  <si>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</si>
  <si>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</si>
  <si>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</si>
  <si>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</si>
  <si>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</si>
  <si>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</si>
  <si>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</si>
  <si>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</si>
  <si>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</si>
  <si>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</si>
  <si>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</si>
  <si>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</si>
  <si>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</si>
  <si>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</si>
  <si>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</si>
  <si>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</si>
  <si>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</si>
  <si>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</si>
  <si>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</si>
  <si>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</si>
  <si>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</si>
  <si>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</si>
  <si>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</si>
  <si>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</si>
  <si>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</si>
  <si>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</si>
  <si>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</si>
  <si>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</si>
  <si>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</si>
  <si>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</si>
  <si>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</si>
  <si>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</si>
  <si>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</si>
  <si>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</si>
  <si>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</si>
  <si>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</si>
  <si>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</si>
  <si>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</si>
  <si>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</si>
  <si>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</si>
  <si>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</si>
  <si>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</si>
  <si>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</si>
  <si>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</si>
  <si>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</si>
  <si>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</si>
  <si>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</si>
  <si>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</si>
  <si>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</si>
  <si>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</si>
  <si>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</si>
  <si>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</si>
  <si>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</si>
  <si>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</si>
  <si>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</si>
  <si>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</si>
  <si>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</si>
  <si>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</si>
  <si>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</si>
  <si>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</si>
  <si>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</si>
  <si>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</si>
  <si>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</si>
  <si>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</si>
  <si>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</si>
  <si>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</si>
  <si>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</si>
  <si>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</si>
  <si>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</si>
  <si>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</si>
  <si>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</si>
  <si>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</si>
  <si>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</si>
  <si>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</si>
  <si>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</si>
  <si>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</si>
  <si>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</si>
  <si>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</si>
  <si>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</si>
  <si>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</si>
  <si>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</si>
  <si>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</si>
  <si>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</si>
  <si>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</si>
  <si>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</si>
  <si>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</si>
  <si>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</si>
  <si>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</si>
  <si>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</si>
  <si>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</si>
  <si>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</si>
  <si>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</si>
  <si>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</si>
  <si>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</si>
  <si>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</si>
  <si>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</si>
  <si>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</si>
  <si>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</si>
  <si>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</si>
  <si>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</si>
  <si>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</si>
  <si>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</si>
  <si>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</si>
  <si>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</si>
  <si>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</si>
  <si>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</si>
  <si>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</si>
  <si>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</si>
  <si>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</si>
  <si>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</si>
  <si>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</si>
  <si>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</si>
  <si>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</si>
  <si>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</si>
  <si>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</si>
  <si>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</si>
  <si>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</si>
  <si>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</si>
  <si>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</si>
  <si>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</si>
  <si>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</si>
  <si>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</si>
  <si>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</si>
  <si>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</si>
  <si>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</si>
  <si>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</si>
  <si>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</si>
  <si>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</si>
  <si>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</si>
  <si>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</si>
  <si>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</si>
  <si>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</si>
  <si>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</si>
  <si>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</si>
  <si>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</si>
  <si>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</si>
  <si>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</si>
  <si>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</si>
  <si>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</si>
  <si>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</si>
  <si>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</si>
  <si>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</si>
  <si>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</si>
  <si>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</si>
  <si>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</si>
  <si>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</si>
  <si>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</si>
  <si>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</si>
  <si>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</si>
  <si>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</si>
  <si>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</si>
  <si>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</si>
  <si>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</si>
  <si>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</si>
  <si>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</si>
  <si>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</si>
  <si>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</si>
  <si>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</si>
  <si>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</si>
  <si>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</si>
  <si>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</si>
  <si>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</si>
  <si>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</si>
  <si>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</si>
  <si>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</si>
  <si>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</si>
  <si>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</si>
  <si>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</si>
  <si>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</si>
  <si>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</si>
  <si>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</si>
  <si>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</si>
  <si>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</si>
  <si>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</si>
  <si>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</si>
  <si>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</si>
  <si>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</si>
  <si>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</si>
  <si>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</si>
  <si>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</si>
  <si>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</si>
  <si>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</si>
  <si>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</si>
  <si>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</si>
  <si>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</si>
  <si>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</si>
  <si>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</si>
  <si>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</si>
  <si>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</si>
  <si>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</si>
  <si>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</si>
  <si>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</si>
  <si>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</si>
  <si>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</si>
  <si>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</si>
  <si>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</si>
  <si>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</si>
  <si>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</si>
  <si>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</si>
  <si>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</si>
  <si>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</si>
  <si>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</si>
  <si>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</si>
  <si>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</si>
  <si>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</si>
  <si>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</si>
  <si>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</si>
  <si>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</si>
  <si>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</si>
  <si>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</si>
  <si>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</si>
  <si>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</si>
  <si>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</si>
  <si>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</si>
  <si>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</si>
  <si>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</si>
  <si>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</si>
  <si>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</si>
  <si>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</si>
  <si>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</si>
  <si>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</si>
  <si>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</si>
  <si>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</si>
  <si>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</si>
  <si>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</si>
  <si>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</si>
  <si>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</si>
  <si>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</si>
  <si>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</si>
  <si>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</si>
  <si>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</si>
  <si>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</si>
  <si>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</si>
  <si>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</si>
  <si>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</si>
  <si>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</si>
  <si>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</si>
  <si>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</si>
  <si>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</si>
  <si>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</si>
  <si>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</si>
  <si>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</si>
  <si>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</si>
  <si>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</si>
  <si>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</si>
  <si>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</si>
  <si>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</si>
  <si>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</si>
  <si>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</si>
  <si>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</si>
  <si>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</si>
  <si>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</si>
  <si>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</si>
  <si>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</si>
  <si>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</si>
  <si>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</si>
  <si>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</si>
  <si>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</si>
  <si>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</si>
  <si>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</si>
  <si>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</si>
  <si>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</si>
  <si>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</si>
  <si>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</si>
  <si>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</si>
  <si>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</si>
  <si>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</si>
  <si>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</si>
  <si>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</si>
  <si>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</si>
  <si>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</si>
  <si>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</si>
  <si>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</si>
  <si>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</si>
  <si>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</si>
  <si>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</si>
  <si>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</si>
  <si>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</si>
  <si>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</si>
  <si>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</si>
  <si>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</si>
  <si>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</si>
  <si>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</si>
  <si>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</si>
  <si>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</si>
  <si>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</si>
  <si>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</si>
  <si>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</si>
  <si>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</si>
  <si>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</si>
  <si>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</si>
  <si>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</si>
  <si>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</si>
  <si>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</si>
  <si>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</si>
  <si>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</si>
  <si>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</si>
  <si>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</si>
  <si>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</si>
  <si>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</si>
  <si>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</si>
  <si>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</si>
  <si>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</si>
  <si>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</si>
  <si>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</si>
  <si>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</si>
  <si>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</si>
  <si>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</si>
  <si>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</si>
  <si>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</si>
  <si>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</si>
  <si>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</si>
  <si>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</si>
  <si>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</si>
  <si>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</si>
  <si>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</si>
  <si>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</si>
  <si>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</si>
  <si>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</si>
  <si>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</si>
  <si>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</si>
  <si>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</si>
  <si>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</si>
  <si>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</si>
  <si>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</si>
  <si>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</si>
  <si>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</si>
  <si>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</si>
  <si>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</si>
  <si>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</si>
  <si>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</si>
  <si>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</si>
  <si>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</si>
  <si>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</si>
  <si>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</si>
  <si>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</si>
  <si>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</si>
  <si>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</si>
  <si>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</si>
  <si>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</si>
  <si>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</si>
  <si>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</si>
  <si>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</si>
  <si>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</si>
  <si>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</si>
  <si>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</si>
  <si>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</si>
  <si>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</si>
  <si>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</si>
  <si>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</si>
  <si>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</si>
  <si>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</si>
  <si>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</si>
  <si>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</si>
  <si>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</si>
  <si>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</si>
  <si>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</si>
  <si>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</si>
  <si>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</si>
  <si>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</si>
  <si>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</si>
  <si>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</si>
  <si>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</si>
  <si>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</si>
  <si>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</si>
  <si>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</si>
  <si>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</si>
  <si>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</si>
  <si>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</si>
  <si>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</si>
  <si>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</si>
  <si>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</si>
  <si>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</si>
  <si>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</si>
  <si>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</si>
  <si>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</si>
  <si>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</si>
  <si>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</si>
  <si>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</si>
  <si>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</si>
  <si>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</si>
  <si>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</si>
  <si>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</si>
  <si>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</si>
  <si>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</si>
  <si>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</si>
  <si>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</si>
  <si>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</si>
  <si>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</si>
  <si>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</si>
  <si>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</si>
  <si>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</si>
  <si>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</si>
  <si>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</si>
  <si>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</si>
  <si>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</si>
  <si>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</si>
  <si>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</si>
  <si>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</si>
  <si>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</si>
  <si>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</si>
  <si>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</si>
  <si>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</si>
  <si>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</si>
  <si>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</si>
  <si>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</si>
  <si>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</si>
  <si>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</si>
  <si>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</si>
  <si>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</si>
  <si>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</si>
  <si>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</si>
  <si>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</si>
  <si>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</si>
  <si>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</si>
  <si>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</si>
  <si>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</si>
  <si>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</si>
  <si>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</si>
  <si>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</si>
  <si>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</si>
  <si>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</si>
  <si>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</si>
  <si>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</si>
  <si>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</si>
  <si>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</si>
  <si>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</si>
  <si>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</si>
  <si>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</si>
  <si>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</si>
  <si>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</si>
  <si>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</si>
  <si>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</si>
  <si>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</si>
  <si>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</si>
  <si>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</si>
  <si>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</si>
  <si>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</si>
  <si>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</si>
  <si>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</si>
  <si>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</si>
  <si>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</si>
  <si>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</si>
  <si>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</si>
  <si>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</si>
  <si>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</si>
  <si>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</si>
  <si>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</si>
  <si>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</si>
  <si>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</si>
  <si>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</si>
  <si>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</si>
  <si>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</si>
  <si>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</si>
  <si>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</si>
  <si>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</si>
  <si>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</si>
  <si>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</si>
  <si>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</si>
  <si>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</si>
  <si>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</si>
  <si>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</si>
  <si>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</si>
  <si>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</si>
  <si>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</si>
  <si>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</si>
  <si>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</si>
  <si>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</si>
  <si>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</si>
  <si>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</si>
  <si>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</si>
  <si>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</si>
  <si>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</si>
  <si>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</si>
  <si>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</si>
  <si>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</si>
  <si>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</si>
  <si>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</si>
  <si>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</si>
  <si>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</si>
  <si>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</si>
  <si>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</si>
  <si>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</si>
  <si>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</si>
  <si>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</si>
  <si>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</si>
  <si>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</si>
  <si>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</si>
  <si>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</si>
  <si>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</si>
  <si>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</si>
  <si>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</si>
  <si>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</si>
  <si>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</si>
  <si>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</si>
  <si>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</si>
  <si>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</si>
  <si>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</si>
  <si>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</si>
  <si>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</si>
  <si>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</si>
  <si>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</si>
  <si>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</si>
  <si>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</si>
  <si>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</si>
  <si>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</si>
  <si>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</si>
  <si>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</si>
  <si>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</si>
  <si>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</si>
  <si>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</si>
  <si>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</si>
  <si>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</si>
  <si>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</si>
  <si>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</si>
  <si>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</si>
  <si>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</si>
  <si>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</si>
  <si>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</si>
  <si>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</si>
  <si>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</si>
  <si>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</si>
  <si>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</si>
  <si>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</si>
  <si>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</si>
  <si>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</si>
  <si>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</si>
  <si>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</si>
  <si>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</si>
  <si>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</si>
  <si>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</si>
  <si>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</si>
  <si>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</si>
  <si>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</si>
  <si>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</si>
  <si>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</si>
  <si>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</si>
  <si>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</si>
  <si>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</si>
  <si>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</si>
  <si>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</si>
  <si>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</si>
  <si>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</si>
  <si>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</si>
  <si>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</si>
  <si>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</si>
  <si>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</si>
  <si>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</si>
  <si>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</si>
  <si>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</si>
  <si>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</si>
  <si>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</si>
  <si>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</si>
  <si>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</si>
  <si>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</si>
  <si>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</si>
  <si>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</si>
  <si>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</si>
  <si>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</si>
  <si>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</si>
  <si>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</si>
  <si>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</si>
  <si>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</si>
  <si>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</si>
  <si>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</si>
  <si>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</si>
  <si>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</si>
  <si>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</si>
  <si>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</si>
  <si>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</si>
  <si>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</si>
  <si>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</si>
  <si>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</si>
  <si>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</si>
  <si>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</si>
  <si>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</si>
  <si>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</si>
  <si>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</si>
  <si>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</si>
  <si>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</si>
  <si>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</si>
  <si>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</si>
  <si>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</si>
  <si>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</si>
  <si>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</si>
  <si>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</si>
  <si>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</si>
  <si>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</si>
  <si>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</si>
  <si>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</si>
  <si>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</si>
  <si>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</si>
  <si>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</si>
  <si>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</si>
  <si>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</si>
  <si>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</si>
  <si>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</si>
  <si>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</si>
  <si>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</si>
  <si>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</si>
  <si>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</si>
  <si>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</si>
  <si>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</si>
  <si>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</si>
  <si>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</si>
  <si>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</si>
  <si>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</si>
  <si>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</si>
  <si>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</si>
  <si>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</si>
  <si>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</si>
  <si>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</si>
  <si>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</si>
  <si>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</si>
  <si>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</si>
  <si>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</si>
  <si>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</si>
  <si>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</si>
  <si>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</si>
  <si>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</si>
  <si>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</si>
  <si>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</si>
  <si>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</si>
  <si>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</si>
  <si>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</si>
  <si>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</si>
  <si>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</si>
  <si>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</si>
  <si>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</si>
  <si>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</si>
  <si>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</si>
  <si>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</si>
  <si>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</si>
  <si>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</si>
  <si>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</si>
  <si>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</si>
  <si>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</si>
  <si>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</si>
  <si>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</si>
  <si>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</si>
  <si>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</si>
  <si>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</si>
  <si>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</si>
  <si>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</si>
  <si>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</si>
  <si>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</si>
  <si>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</si>
  <si>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</si>
  <si>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</si>
  <si>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</si>
  <si>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</si>
  <si>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</si>
  <si>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</si>
  <si>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</si>
  <si>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</si>
  <si>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</si>
  <si>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</si>
  <si>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</si>
  <si>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</si>
  <si>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</si>
  <si>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</si>
  <si>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</si>
  <si>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</si>
  <si>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</si>
  <si>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</si>
  <si>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</si>
  <si>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</si>
  <si>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</si>
  <si>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</si>
  <si>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</si>
  <si>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</si>
  <si>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</si>
  <si>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</si>
  <si>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</si>
  <si>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</si>
  <si>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</si>
  <si>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</si>
  <si>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</si>
  <si>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</si>
  <si>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</si>
  <si>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</si>
  <si>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</si>
  <si>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</si>
  <si>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</si>
  <si>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</si>
  <si>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</si>
  <si>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</si>
  <si>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</si>
  <si>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</si>
  <si>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</si>
  <si>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</si>
  <si>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</si>
  <si>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</si>
  <si>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</si>
  <si>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</si>
  <si>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</si>
  <si>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</si>
  <si>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</si>
  <si>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</si>
  <si>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</si>
  <si>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</si>
  <si>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</si>
  <si>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</si>
  <si>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</si>
  <si>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</si>
  <si>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</si>
  <si>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</si>
  <si>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</si>
  <si>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</si>
  <si>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</si>
  <si>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</si>
  <si>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</si>
  <si>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</si>
  <si>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</si>
  <si>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</si>
  <si>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</si>
  <si>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</si>
  <si>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</si>
  <si>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</si>
  <si>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</si>
  <si>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</si>
  <si>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</si>
  <si>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</si>
  <si>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</si>
  <si>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</si>
  <si>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</si>
  <si>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</si>
  <si>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</si>
  <si>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</si>
  <si>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</si>
  <si>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</si>
  <si>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</si>
  <si>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</si>
  <si>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</si>
  <si>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</si>
  <si>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</si>
  <si>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</si>
  <si>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</si>
  <si>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</si>
  <si>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</si>
  <si>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</si>
  <si>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</si>
  <si>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</si>
  <si>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</si>
  <si>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</si>
  <si>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</si>
  <si>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</si>
  <si>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</si>
  <si>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</si>
  <si>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</si>
  <si>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</si>
  <si>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</si>
  <si>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</si>
  <si>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</si>
  <si>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</si>
  <si>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</si>
  <si>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</si>
  <si>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</si>
  <si>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</si>
  <si>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</si>
  <si>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</si>
  <si>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</si>
  <si>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</si>
  <si>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</si>
  <si>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</si>
  <si>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</si>
  <si>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</si>
  <si>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</si>
  <si>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</si>
  <si>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</si>
  <si>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</si>
  <si>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</si>
  <si>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</si>
  <si>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</si>
  <si>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</si>
  <si>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</si>
  <si>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</si>
  <si>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</si>
  <si>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</si>
  <si>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</si>
  <si>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</si>
  <si>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</si>
  <si>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</si>
  <si>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</si>
  <si>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</si>
  <si>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</si>
  <si>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</si>
  <si>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</si>
  <si>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</si>
  <si>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</si>
  <si>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</si>
  <si>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</si>
  <si>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</si>
  <si>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</si>
  <si>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</si>
  <si>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</si>
  <si>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</si>
  <si>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</si>
  <si>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</si>
  <si>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</si>
  <si>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</si>
  <si>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</si>
  <si>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</si>
  <si>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</si>
  <si>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</si>
  <si>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</si>
  <si>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</si>
  <si>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</si>
  <si>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</si>
  <si>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</si>
  <si>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</si>
  <si>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</si>
  <si>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</si>
  <si>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</si>
  <si>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</si>
  <si>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</si>
  <si>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</si>
  <si>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</si>
  <si>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</si>
  <si>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</si>
  <si>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</si>
  <si>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</si>
  <si>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</si>
  <si>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</si>
  <si>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</si>
  <si>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</si>
  <si>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</si>
  <si>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</si>
  <si>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</si>
  <si>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</si>
  <si>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</si>
  <si>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</si>
  <si>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</si>
  <si>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</si>
  <si>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</si>
  <si>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</si>
  <si>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</si>
  <si>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</si>
  <si>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</si>
  <si>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</si>
  <si>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</si>
  <si>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</si>
  <si>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</si>
  <si>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</si>
  <si>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</si>
  <si>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</si>
  <si>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</si>
  <si>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</si>
  <si>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</si>
  <si>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</si>
  <si>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</si>
  <si>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</si>
  <si>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</si>
  <si>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</si>
  <si>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</si>
  <si>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</si>
  <si>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</si>
  <si>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</si>
  <si>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</si>
  <si>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</si>
  <si>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</si>
  <si>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</si>
  <si>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</si>
  <si>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</si>
  <si>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</si>
  <si>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</si>
  <si>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</si>
  <si>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</si>
  <si>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</si>
  <si>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</si>
  <si>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</si>
  <si>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</si>
  <si>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</si>
  <si>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</si>
  <si>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</si>
  <si>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</si>
  <si>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</si>
  <si>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</si>
  <si>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</si>
  <si>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</si>
  <si>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</si>
  <si>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</si>
  <si>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</si>
  <si>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</si>
  <si>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</si>
  <si>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</si>
  <si>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</si>
  <si>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</si>
  <si>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</si>
  <si>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</si>
  <si>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</si>
  <si>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</si>
  <si>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</si>
  <si>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</si>
  <si>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</si>
  <si>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</si>
  <si>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</si>
  <si>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</si>
  <si>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</si>
  <si>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</si>
  <si>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</si>
  <si>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</si>
  <si>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</si>
  <si>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</si>
  <si>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</si>
  <si>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</si>
  <si>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</si>
  <si>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</si>
  <si>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</si>
  <si>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</si>
  <si>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</si>
  <si>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</si>
  <si>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</si>
  <si>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</si>
  <si>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</si>
  <si>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</si>
  <si>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</si>
  <si>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</si>
  <si>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</si>
  <si>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</si>
  <si>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</si>
  <si>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</si>
  <si>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</si>
  <si>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</si>
  <si>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</si>
  <si>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</si>
  <si>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</si>
  <si>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</si>
  <si>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</si>
  <si>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</si>
  <si>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</si>
  <si>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</si>
  <si>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</si>
  <si>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</si>
  <si>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</si>
  <si>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</si>
  <si>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</si>
  <si>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</si>
  <si>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</si>
  <si>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</si>
  <si>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</si>
  <si>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</si>
  <si>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</si>
  <si>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</si>
  <si>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</si>
  <si>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</si>
  <si>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</si>
  <si>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</si>
  <si>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</si>
  <si>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</si>
  <si>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</si>
  <si>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</si>
  <si>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</si>
  <si>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</si>
  <si>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</si>
  <si>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</si>
  <si>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</si>
  <si>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</si>
  <si>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</si>
  <si>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</si>
  <si>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</si>
  <si>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</si>
  <si>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</si>
  <si>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</si>
  <si>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</si>
  <si>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</si>
  <si>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</si>
  <si>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</si>
  <si>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</si>
  <si>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</si>
  <si>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</si>
  <si>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</si>
  <si>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</si>
  <si>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</si>
  <si>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</si>
  <si>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</si>
  <si>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</si>
  <si>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</si>
  <si>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</si>
  <si>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</si>
  <si>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</si>
  <si>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</si>
  <si>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</si>
  <si>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</si>
  <si>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</si>
  <si>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</si>
  <si>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</si>
  <si>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</si>
  <si>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</si>
  <si>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</si>
  <si>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</si>
  <si>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</si>
  <si>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</si>
  <si>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</si>
  <si>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</si>
  <si>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</si>
  <si>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</si>
  <si>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</si>
  <si>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</si>
  <si>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</si>
  <si>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</si>
  <si>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</si>
  <si>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</si>
  <si>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</si>
  <si>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</si>
  <si>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</si>
  <si>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</si>
  <si>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</si>
  <si>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</si>
  <si>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</si>
  <si>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</si>
  <si>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</si>
  <si>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</si>
  <si>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</si>
  <si>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</si>
  <si>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</si>
  <si>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</si>
  <si>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</si>
  <si>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</si>
  <si>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</si>
  <si>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</si>
  <si>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</si>
  <si>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</si>
  <si>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</si>
  <si>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</si>
  <si>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</si>
  <si>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</si>
  <si>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</si>
  <si>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</si>
  <si>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</si>
  <si>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</si>
  <si>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</si>
  <si>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</si>
  <si>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</si>
  <si>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</si>
  <si>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</si>
  <si>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</si>
  <si>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</si>
  <si>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</si>
  <si>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</si>
  <si>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</si>
  <si>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</si>
  <si>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</si>
  <si>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</si>
  <si>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</si>
  <si>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</si>
  <si>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</si>
  <si>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</si>
  <si>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</si>
  <si>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</si>
  <si>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</si>
  <si>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</si>
  <si>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</si>
  <si>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</si>
  <si>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</si>
  <si>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</si>
  <si>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</si>
  <si>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</si>
  <si>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</si>
  <si>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</si>
  <si>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</si>
  <si>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</si>
  <si>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</si>
  <si>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</si>
  <si>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</si>
  <si>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</si>
  <si>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</si>
  <si>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</si>
  <si>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</si>
  <si>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</si>
  <si>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</si>
  <si>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</si>
  <si>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</si>
  <si>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</si>
  <si>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</si>
  <si>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</si>
  <si>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</si>
  <si>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</si>
  <si>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</si>
  <si>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</si>
  <si>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</si>
  <si>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</si>
  <si>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</si>
  <si>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</si>
  <si>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</si>
  <si>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</si>
  <si>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</si>
  <si>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</si>
  <si>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</si>
  <si>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</si>
  <si>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</si>
  <si>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</si>
  <si>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</si>
  <si>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</si>
  <si>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</si>
  <si>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</si>
  <si>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</si>
  <si>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</si>
  <si>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</si>
  <si>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</si>
  <si>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</si>
  <si>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</si>
  <si>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</si>
  <si>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</si>
  <si>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</si>
  <si>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</si>
  <si>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</si>
  <si>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</si>
  <si>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</si>
  <si>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</si>
  <si>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</si>
  <si>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</si>
  <si>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</si>
  <si>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</si>
  <si>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</si>
  <si>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</si>
  <si>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</si>
  <si>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</si>
  <si>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</si>
  <si>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</si>
  <si>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</si>
  <si>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</si>
  <si>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</si>
  <si>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</si>
  <si>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</si>
  <si>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</si>
  <si>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</si>
  <si>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</si>
  <si>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</si>
  <si>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</si>
  <si>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</si>
  <si>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</si>
  <si>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</si>
  <si>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</si>
  <si>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</si>
  <si>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</si>
  <si>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</si>
  <si>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</si>
  <si>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</si>
  <si>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</si>
  <si>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</si>
  <si>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</si>
  <si>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</si>
  <si>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</si>
  <si>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</si>
  <si>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</si>
  <si>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</si>
  <si>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</si>
  <si>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</si>
  <si>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</si>
  <si>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</si>
  <si>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</si>
  <si>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</si>
  <si>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</si>
  <si>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</si>
  <si>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</si>
  <si>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</si>
  <si>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</si>
  <si>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</si>
  <si>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</si>
  <si>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</si>
  <si>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</si>
  <si>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</si>
  <si>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</si>
  <si>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</si>
  <si>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</si>
  <si>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</si>
  <si>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</si>
  <si>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</si>
  <si>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</si>
  <si>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</si>
  <si>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</si>
  <si>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</si>
  <si>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</si>
  <si>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</si>
  <si>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</si>
  <si>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</si>
  <si>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</si>
  <si>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</si>
  <si>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</si>
  <si>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</si>
  <si>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</si>
  <si>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</si>
  <si>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</si>
  <si>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</si>
  <si>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</si>
  <si>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</si>
  <si>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</si>
  <si>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</si>
  <si>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</si>
  <si>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</si>
  <si>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</si>
  <si>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</si>
  <si>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</si>
  <si>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</si>
  <si>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</si>
  <si>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</si>
  <si>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</si>
  <si>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</si>
  <si>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</si>
  <si>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</si>
  <si>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</si>
  <si>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</si>
  <si>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</si>
  <si>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</si>
  <si>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</si>
  <si>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</si>
  <si>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</si>
  <si>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</si>
  <si>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</si>
  <si>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</si>
  <si>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</si>
  <si>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</si>
  <si>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</si>
  <si>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</si>
  <si>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</si>
  <si>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</si>
  <si>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</si>
  <si>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</si>
  <si>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</si>
  <si>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</si>
  <si>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</si>
  <si>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</si>
  <si>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</si>
  <si>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</si>
  <si>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</si>
  <si>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</si>
  <si>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</si>
  <si>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</si>
  <si>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</si>
  <si>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</si>
  <si>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</si>
  <si>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</si>
  <si>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</si>
  <si>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</si>
  <si>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</si>
  <si>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</si>
  <si>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</si>
  <si>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</si>
  <si>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</si>
  <si>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</si>
  <si>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</si>
  <si>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</si>
  <si>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</si>
  <si>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</si>
  <si>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</si>
  <si>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</si>
  <si>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</si>
  <si>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</si>
  <si>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</si>
  <si>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</si>
  <si>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</si>
  <si>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</si>
  <si>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</si>
  <si>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</si>
  <si>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</si>
  <si>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</si>
  <si>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</si>
  <si>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</si>
  <si>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</si>
  <si>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</si>
  <si>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</si>
  <si>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</si>
  <si>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</si>
  <si>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</si>
  <si>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</si>
  <si>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</si>
  <si>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</si>
  <si>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</si>
  <si>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</si>
  <si>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</si>
  <si>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</si>
  <si>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</si>
  <si>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</si>
  <si>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</si>
  <si>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</si>
  <si>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</si>
  <si>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</si>
  <si>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</si>
  <si>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</si>
  <si>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</si>
  <si>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</si>
  <si>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</si>
  <si>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</si>
  <si>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</si>
  <si>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</si>
  <si>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</si>
  <si>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</si>
  <si>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</si>
  <si>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</si>
  <si>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</si>
  <si>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</si>
  <si>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</si>
  <si>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</si>
  <si>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</si>
  <si>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</si>
  <si>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</si>
  <si>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</si>
  <si>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</si>
  <si>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</si>
  <si>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</si>
  <si>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</si>
  <si>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</si>
  <si>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</si>
  <si>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</si>
  <si>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</si>
  <si>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</si>
  <si>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</si>
  <si>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</si>
  <si>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</si>
  <si>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</si>
  <si>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</si>
  <si>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</si>
  <si>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</si>
  <si>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</si>
  <si>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</si>
  <si>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</si>
  <si>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</si>
  <si>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</si>
  <si>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</si>
  <si>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</si>
  <si>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</si>
  <si>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</si>
  <si>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</si>
  <si>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</si>
  <si>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</si>
  <si>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</si>
  <si>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</si>
  <si>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</si>
  <si>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</si>
  <si>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</si>
  <si>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</si>
  <si>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</si>
  <si>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</si>
  <si>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</si>
  <si>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</si>
  <si>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</si>
  <si>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</si>
  <si>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</si>
  <si>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</si>
  <si>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</si>
  <si>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</si>
  <si>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</si>
  <si>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</si>
  <si>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</si>
  <si>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</si>
  <si>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</si>
  <si>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</si>
  <si>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</si>
  <si>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</si>
  <si>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</si>
  <si>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</si>
  <si>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</si>
  <si>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</si>
  <si>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</si>
  <si>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</si>
  <si>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</si>
  <si>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</si>
  <si>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</si>
  <si>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</si>
  <si>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</si>
  <si>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</si>
  <si>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</si>
  <si>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</si>
  <si>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</si>
  <si>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</si>
  <si>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</si>
  <si>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</si>
  <si>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</si>
  <si>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</si>
  <si>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</si>
  <si>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</si>
  <si>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</si>
  <si>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</si>
  <si>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</si>
  <si>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</si>
  <si>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</si>
  <si>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</si>
  <si>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</si>
  <si>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</si>
  <si>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</si>
  <si>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</si>
  <si>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</si>
  <si>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</si>
  <si>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</si>
  <si>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</si>
  <si>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</si>
  <si>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</si>
  <si>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</si>
  <si>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</si>
  <si>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</si>
  <si>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</si>
  <si>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</si>
  <si>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</si>
  <si>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</si>
  <si>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</si>
  <si>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</si>
  <si>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</si>
  <si>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</si>
  <si>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</si>
  <si>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</si>
  <si>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</si>
  <si>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</si>
  <si>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</si>
  <si>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</si>
  <si>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</si>
  <si>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</si>
  <si>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</si>
  <si>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</si>
  <si>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</si>
  <si>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</si>
  <si>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</si>
  <si>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</si>
  <si>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</si>
  <si>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</si>
  <si>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</si>
  <si>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</si>
  <si>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</si>
  <si>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</si>
  <si>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</si>
  <si>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</si>
  <si>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</si>
  <si>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</si>
  <si>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</si>
  <si>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</si>
  <si>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</si>
  <si>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</si>
  <si>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</si>
  <si>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</si>
  <si>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</si>
  <si>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</si>
  <si>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</si>
  <si>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</si>
  <si>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</si>
  <si>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</si>
  <si>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</si>
  <si>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</si>
  <si>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</si>
  <si>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</si>
  <si>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</si>
  <si>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</si>
  <si>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</si>
  <si>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</si>
  <si>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</si>
  <si>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</si>
  <si>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</si>
  <si>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</si>
  <si>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</si>
  <si>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</si>
  <si>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</si>
  <si>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</si>
  <si>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</si>
  <si>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</si>
  <si>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</si>
  <si>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</si>
  <si>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</si>
  <si>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</si>
  <si>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</si>
  <si>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</si>
  <si>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</si>
  <si>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</si>
  <si>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</si>
  <si>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</si>
  <si>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</si>
  <si>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</si>
  <si>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</si>
  <si>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</si>
  <si>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</si>
  <si>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</si>
  <si>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</si>
  <si>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</si>
  <si>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</si>
  <si>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</si>
  <si>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</si>
  <si>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</si>
  <si>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</si>
  <si>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</si>
  <si>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</si>
  <si>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</si>
  <si>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</si>
  <si>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</si>
  <si>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</si>
  <si>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</si>
  <si>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</si>
  <si>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</si>
  <si>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</si>
  <si>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</si>
  <si>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</si>
  <si>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</si>
  <si>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</si>
  <si>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</si>
  <si>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</si>
  <si>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</si>
  <si>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</si>
  <si>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</si>
  <si>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</si>
  <si>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</si>
  <si>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</si>
  <si>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</si>
  <si>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</si>
  <si>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</si>
  <si>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</si>
  <si>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</si>
  <si>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</si>
  <si>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</si>
  <si>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</si>
  <si>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</si>
  <si>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</si>
  <si>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</si>
  <si>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</si>
  <si>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</si>
  <si>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</si>
  <si>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</si>
  <si>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</si>
  <si>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</si>
  <si>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</si>
  <si>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</si>
  <si>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</si>
  <si>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</si>
  <si>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</si>
  <si>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</si>
  <si>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</si>
  <si>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</si>
  <si>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</si>
  <si>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</si>
  <si>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</si>
  <si>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</si>
  <si>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</si>
  <si>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</si>
  <si>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</si>
  <si>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</si>
  <si>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</si>
  <si>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</si>
  <si>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</si>
  <si>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</si>
  <si>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</si>
  <si>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</si>
  <si>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</si>
  <si>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</si>
  <si>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</si>
  <si>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</si>
  <si>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</si>
  <si>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</si>
  <si>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</si>
  <si>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</si>
  <si>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</si>
  <si>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</si>
  <si>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</si>
  <si>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</si>
  <si>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</si>
  <si>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</si>
  <si>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</si>
  <si>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</si>
  <si>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</si>
  <si>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</si>
  <si>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</si>
  <si>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</si>
  <si>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</si>
  <si>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</si>
  <si>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</si>
  <si>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</si>
  <si>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</si>
  <si>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</si>
  <si>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</si>
  <si>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</si>
  <si>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</si>
  <si>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</si>
  <si>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</si>
  <si>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</si>
  <si>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</si>
  <si>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</si>
  <si>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</si>
  <si>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</si>
  <si>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</si>
  <si>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</si>
  <si>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</si>
  <si>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</si>
  <si>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</si>
  <si>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</si>
  <si>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</si>
  <si>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</si>
  <si>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</si>
  <si>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</si>
  <si>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</si>
  <si>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</si>
  <si>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</si>
  <si>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</si>
  <si>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</si>
  <si>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</si>
  <si>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</si>
  <si>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</si>
  <si>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</si>
  <si>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</si>
  <si>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</si>
  <si>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</si>
  <si>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</si>
  <si>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</si>
  <si>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</si>
  <si>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</si>
  <si>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</si>
  <si>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</si>
  <si>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</si>
  <si>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</si>
  <si>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</si>
  <si>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</si>
  <si>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</si>
  <si>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</si>
  <si>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</si>
  <si>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</si>
  <si>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</si>
  <si>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</si>
  <si>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</si>
  <si>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</si>
  <si>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</si>
  <si>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</si>
  <si>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</si>
  <si>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</si>
  <si>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</si>
  <si>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</si>
  <si>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</si>
  <si>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</si>
  <si>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</si>
  <si>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</si>
  <si>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</si>
  <si>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</si>
  <si>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</si>
  <si>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</si>
  <si>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</si>
  <si>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</si>
  <si>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</si>
  <si>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</si>
  <si>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</si>
  <si>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</si>
  <si>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</si>
  <si>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</si>
  <si>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</si>
  <si>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</si>
  <si>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</si>
  <si>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</si>
  <si>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</si>
  <si>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</si>
  <si>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</si>
  <si>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</si>
  <si>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</si>
  <si>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</si>
  <si>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</si>
  <si>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</si>
  <si>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</si>
  <si>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</si>
  <si>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</si>
  <si>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</si>
  <si>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</si>
  <si>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</si>
  <si>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</si>
  <si>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</si>
  <si>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</si>
  <si>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</si>
  <si>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</si>
  <si>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</si>
  <si>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</si>
  <si>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</si>
  <si>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</si>
  <si>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</si>
  <si>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</si>
  <si>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</si>
  <si>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</si>
  <si>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</si>
  <si>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</si>
  <si>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</si>
  <si>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</si>
  <si>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</si>
  <si>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</si>
  <si>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</si>
  <si>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</si>
  <si>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</si>
  <si>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</si>
  <si>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</si>
  <si>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</si>
  <si>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</si>
  <si>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</si>
  <si>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</si>
  <si>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</si>
  <si>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</si>
  <si>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</si>
  <si>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</si>
  <si>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</si>
  <si>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</si>
  <si>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</si>
  <si>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</si>
  <si>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</si>
  <si>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</si>
  <si>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</si>
  <si>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</si>
  <si>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</si>
  <si>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</si>
  <si>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</si>
  <si>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</si>
  <si>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</si>
  <si>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</si>
  <si>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</si>
  <si>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</si>
  <si>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</si>
  <si>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</si>
  <si>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</si>
  <si>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</si>
  <si>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</si>
  <si>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</si>
  <si>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</si>
  <si>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</si>
  <si>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</si>
  <si>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</si>
  <si>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</si>
  <si>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</si>
  <si>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</si>
  <si>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</si>
  <si>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</si>
  <si>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</si>
  <si>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</si>
  <si>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</si>
  <si>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</si>
  <si>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</si>
  <si>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</si>
  <si>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</si>
  <si>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</si>
  <si>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</si>
  <si>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</si>
  <si>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</si>
  <si>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</si>
  <si>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</si>
  <si>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</si>
  <si>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</si>
  <si>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</si>
  <si>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</si>
  <si>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</si>
  <si>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</si>
  <si>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</si>
  <si>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</si>
  <si>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</si>
  <si>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</si>
  <si>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</si>
  <si>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</si>
  <si>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</si>
  <si>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</si>
  <si>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</si>
  <si>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</si>
  <si>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</si>
  <si>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</si>
  <si>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</si>
  <si>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</si>
  <si>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</si>
  <si>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</si>
  <si>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</si>
  <si>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</si>
  <si>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</si>
  <si>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</si>
  <si>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</si>
  <si>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</si>
  <si>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</si>
  <si>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</si>
  <si>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</si>
  <si>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</si>
  <si>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</si>
  <si>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</si>
  <si>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</si>
  <si>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</si>
  <si>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</si>
  <si>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</si>
  <si>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</si>
  <si>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</si>
  <si>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</si>
  <si>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</si>
  <si>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</si>
  <si>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</si>
  <si>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</si>
  <si>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</si>
  <si>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</si>
  <si>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</si>
  <si>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</si>
  <si>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</si>
  <si>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</si>
  <si>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</si>
  <si>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</si>
  <si>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</si>
  <si>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</si>
  <si>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</si>
  <si>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</si>
  <si>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</si>
  <si>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</si>
  <si>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</si>
  <si>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</si>
  <si>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</si>
  <si>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</si>
  <si>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</si>
  <si>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</si>
  <si>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</si>
  <si>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</si>
  <si>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</si>
  <si>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</si>
  <si>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</si>
  <si>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</si>
  <si>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</si>
  <si>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</si>
  <si>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</si>
  <si>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</si>
  <si>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</si>
  <si>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</si>
  <si>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</si>
  <si>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</si>
  <si>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</si>
  <si>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</si>
  <si>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</si>
  <si>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</si>
  <si>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</si>
  <si>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</si>
  <si>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</si>
  <si>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</si>
  <si>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</si>
  <si>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</si>
  <si>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</si>
  <si>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</si>
  <si>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</si>
  <si>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</si>
  <si>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</si>
  <si>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</si>
  <si>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</si>
  <si>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</si>
  <si>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</si>
  <si>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</si>
  <si>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</si>
  <si>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</si>
  <si>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</si>
  <si>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</si>
  <si>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</si>
  <si>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</si>
  <si>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</si>
  <si>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</si>
  <si>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</si>
  <si>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</si>
  <si>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</si>
  <si>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</si>
  <si>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</si>
  <si>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</si>
  <si>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</si>
  <si>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</si>
  <si>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</si>
  <si>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</si>
  <si>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</si>
  <si>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</si>
  <si>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</si>
  <si>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</si>
  <si>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</si>
  <si>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</si>
  <si>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</si>
  <si>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</si>
  <si>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</si>
  <si>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</si>
  <si>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</si>
  <si>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</si>
  <si>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</si>
  <si>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</si>
  <si>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</si>
  <si>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</si>
  <si>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</si>
  <si>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</si>
  <si>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</si>
  <si>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</si>
  <si>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</si>
  <si>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</si>
  <si>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</si>
  <si>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</si>
  <si>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</si>
  <si>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</si>
  <si>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</si>
  <si>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</si>
  <si>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</si>
  <si>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</si>
  <si>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</si>
  <si>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</si>
  <si>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</si>
  <si>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</si>
  <si>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</si>
  <si>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</si>
  <si>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</si>
  <si>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</si>
  <si>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</si>
  <si>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</si>
  <si>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</si>
  <si>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</si>
  <si>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</si>
  <si>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</si>
  <si>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</si>
  <si>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</si>
  <si>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</si>
  <si>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</si>
  <si>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</si>
  <si>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</si>
  <si>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</si>
  <si>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</si>
  <si>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</si>
  <si>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</si>
  <si>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</si>
  <si>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</si>
  <si>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</si>
  <si>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</si>
  <si>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</si>
  <si>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</si>
  <si>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</si>
  <si>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</si>
  <si>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</si>
  <si>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</si>
  <si>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</si>
  <si>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</si>
  <si>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</si>
  <si>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</si>
  <si>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</si>
  <si>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</si>
  <si>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</si>
  <si>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</si>
  <si>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</si>
  <si>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</si>
  <si>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</si>
  <si>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</si>
  <si>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</si>
  <si>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</si>
  <si>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</si>
  <si>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</si>
  <si>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</si>
  <si>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</si>
  <si>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</si>
  <si>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</si>
  <si>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</si>
  <si>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</si>
  <si>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</si>
  <si>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</si>
  <si>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</si>
  <si>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</si>
  <si>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</si>
  <si>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</si>
  <si>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</si>
  <si>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</si>
  <si>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</si>
  <si>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</si>
  <si>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</si>
  <si>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</si>
  <si>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</si>
  <si>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</si>
  <si>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</si>
  <si>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</si>
  <si>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</si>
  <si>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</si>
  <si>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</si>
  <si>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</si>
  <si>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</si>
  <si>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</si>
  <si>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</si>
  <si>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</si>
  <si>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</si>
  <si>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</si>
  <si>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</si>
  <si>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</si>
  <si>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</si>
  <si>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</si>
  <si>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</si>
  <si>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</si>
  <si>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</si>
  <si>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</si>
  <si>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</si>
  <si>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</si>
  <si>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</si>
  <si>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</si>
  <si>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</si>
  <si>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</si>
  <si>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</si>
  <si>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</si>
  <si>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</si>
  <si>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</si>
  <si>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</si>
  <si>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</si>
  <si>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</si>
  <si>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</si>
  <si>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</si>
  <si>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</si>
  <si>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</si>
  <si>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</si>
  <si>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</si>
  <si>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</si>
  <si>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</si>
  <si>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</si>
  <si>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</si>
  <si>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</si>
  <si>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</si>
  <si>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</si>
  <si>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</si>
  <si>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</si>
  <si>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</si>
  <si>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</si>
  <si>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</si>
  <si>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</si>
  <si>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</si>
  <si>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</si>
  <si>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</si>
  <si>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</si>
  <si>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</si>
  <si>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</si>
  <si>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</si>
  <si>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</si>
  <si>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</si>
  <si>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</si>
  <si>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</si>
  <si>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</si>
  <si>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</si>
  <si>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</si>
  <si>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</si>
  <si>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</si>
  <si>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</si>
  <si>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</si>
  <si>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</si>
  <si>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</si>
  <si>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</si>
  <si>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</si>
  <si>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</si>
  <si>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</si>
  <si>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</si>
  <si>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</si>
  <si>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</si>
  <si>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</si>
  <si>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</si>
  <si>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</si>
  <si>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</si>
  <si>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</si>
  <si>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</si>
  <si>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</si>
  <si>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</si>
  <si>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</si>
  <si>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</si>
  <si>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</si>
  <si>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</si>
  <si>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</si>
  <si>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</si>
  <si>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</si>
  <si>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</si>
  <si>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</si>
  <si>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</si>
  <si>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</si>
  <si>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</si>
  <si>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</si>
  <si>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</si>
  <si>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</si>
  <si>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</si>
  <si>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</si>
  <si>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</si>
  <si>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</si>
  <si>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</si>
  <si>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</si>
  <si>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</si>
  <si>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</si>
  <si>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</si>
  <si>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</si>
  <si>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</si>
  <si>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</si>
  <si>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</si>
  <si>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</si>
  <si>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</si>
  <si>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</si>
  <si>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</si>
  <si>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</si>
  <si>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</si>
  <si>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</si>
  <si>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</si>
  <si>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</si>
  <si>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</si>
  <si>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</si>
  <si>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</si>
  <si>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</si>
  <si>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</si>
  <si>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</si>
  <si>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</si>
  <si>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</si>
  <si>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</si>
  <si>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</si>
  <si>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</si>
  <si>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</si>
  <si>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</si>
  <si>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</si>
  <si>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</si>
  <si>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</si>
  <si>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</si>
  <si>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</si>
  <si>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</si>
  <si>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</si>
  <si>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</si>
  <si>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</si>
  <si>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</si>
  <si>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</si>
  <si>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</si>
  <si>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</si>
  <si>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</si>
  <si>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</si>
  <si>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</si>
  <si>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</si>
  <si>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</si>
  <si>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</si>
  <si>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</si>
  <si>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</si>
  <si>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</si>
  <si>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</si>
  <si>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</si>
  <si>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</si>
  <si>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</si>
  <si>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</si>
  <si>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</si>
  <si>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</si>
  <si>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</si>
  <si>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</si>
  <si>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</si>
  <si>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</si>
  <si>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</si>
  <si>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</si>
  <si>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</si>
  <si>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</si>
  <si>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</si>
  <si>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</si>
  <si>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</si>
  <si>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</si>
  <si>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</si>
  <si>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</si>
  <si>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</si>
  <si>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</si>
  <si>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</si>
  <si>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</si>
  <si>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</si>
  <si>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</si>
  <si>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</si>
  <si>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</si>
  <si>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</si>
  <si>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</si>
  <si>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</si>
  <si>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</si>
  <si>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</si>
  <si>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</si>
  <si>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</si>
  <si>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</si>
  <si>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</si>
  <si>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</si>
  <si>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</si>
  <si>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</si>
  <si>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</si>
  <si>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</si>
  <si>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</si>
  <si>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</si>
  <si>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</si>
  <si>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</si>
  <si>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</si>
  <si>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</si>
  <si>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</si>
  <si>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</si>
  <si>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</si>
  <si>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</si>
  <si>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</si>
  <si>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</si>
  <si>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</si>
  <si>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</si>
  <si>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</si>
  <si>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</si>
  <si>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</si>
  <si>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</si>
  <si>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</si>
  <si>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</si>
  <si>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</si>
  <si>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</si>
  <si>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</si>
  <si>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</si>
  <si>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</si>
  <si>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</si>
  <si>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</si>
  <si>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</si>
  <si>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</si>
  <si>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</si>
  <si>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</si>
  <si>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</si>
  <si>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</si>
  <si>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</si>
  <si>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</si>
  <si>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</si>
  <si>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</si>
  <si>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</si>
  <si>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</si>
  <si>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</si>
  <si>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</si>
  <si>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</si>
  <si>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</si>
  <si>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</si>
  <si>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</si>
  <si>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</si>
  <si>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</si>
  <si>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</si>
  <si>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</si>
  <si>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</si>
  <si>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</si>
  <si>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</si>
  <si>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</si>
  <si>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</si>
  <si>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</si>
  <si>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</si>
  <si>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</si>
  <si>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</si>
  <si>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</si>
  <si>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</si>
  <si>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</si>
  <si>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</si>
  <si>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</si>
  <si>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</si>
  <si>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</si>
  <si>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</si>
  <si>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</si>
  <si>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</si>
  <si>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</si>
  <si>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</si>
  <si>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</si>
  <si>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</si>
  <si>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</si>
  <si>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</si>
  <si>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</si>
  <si>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</si>
  <si>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</si>
  <si>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</si>
  <si>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</si>
  <si>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</si>
  <si>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</si>
  <si>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</si>
  <si>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</si>
  <si>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</si>
  <si>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</si>
  <si>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</si>
  <si>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</si>
  <si>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</si>
  <si>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</si>
  <si>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</si>
  <si>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</si>
  <si>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</si>
  <si>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</si>
  <si>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</si>
  <si>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</si>
  <si>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</si>
  <si>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</si>
  <si>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</si>
  <si>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</si>
  <si>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</si>
  <si>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</si>
  <si>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</si>
  <si>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</si>
  <si>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</si>
  <si>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</si>
  <si>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</si>
  <si>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</si>
  <si>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</si>
  <si>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</si>
  <si>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</si>
  <si>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</si>
  <si>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</si>
  <si>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</si>
  <si>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</si>
  <si>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</si>
  <si>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</si>
  <si>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</si>
  <si>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</si>
  <si>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</si>
  <si>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</si>
  <si>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</si>
  <si>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</si>
  <si>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</si>
  <si>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</si>
  <si>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</si>
  <si>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</si>
  <si>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</si>
  <si>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</si>
  <si>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</si>
  <si>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</si>
  <si>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</si>
  <si>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</si>
  <si>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</si>
  <si>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</si>
  <si>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</si>
  <si>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</si>
  <si>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</si>
  <si>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</si>
  <si>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</si>
  <si>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</si>
  <si>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</si>
  <si>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</si>
  <si>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</si>
  <si>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</si>
  <si>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</si>
  <si>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</si>
  <si>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</si>
  <si>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</si>
  <si>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</si>
  <si>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</si>
  <si>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</si>
  <si>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</si>
  <si>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</si>
  <si>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</si>
  <si>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</si>
  <si>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</si>
  <si>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</si>
  <si>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</si>
  <si>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</si>
  <si>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</si>
  <si>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</si>
  <si>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</si>
  <si>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</si>
  <si>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</si>
  <si>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</si>
  <si>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</si>
  <si>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</si>
  <si>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</si>
  <si>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</si>
  <si>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</si>
  <si>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</si>
  <si>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</si>
  <si>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</si>
  <si>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</si>
  <si>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</si>
  <si>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</si>
  <si>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</si>
  <si>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</si>
  <si>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</si>
  <si>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</si>
  <si>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</si>
  <si>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</si>
  <si>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</si>
  <si>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</si>
  <si>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</si>
  <si>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</si>
  <si>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</si>
  <si>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</si>
  <si>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</si>
  <si>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</si>
  <si>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</si>
  <si>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</si>
  <si>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</si>
  <si>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</si>
  <si>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</si>
  <si>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</si>
  <si>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</si>
  <si>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</si>
  <si>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</si>
  <si>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</si>
  <si>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</si>
  <si>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</si>
  <si>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</si>
  <si>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</si>
  <si>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</si>
  <si>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</si>
  <si>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</si>
  <si>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</si>
  <si>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</si>
  <si>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</si>
  <si>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</si>
  <si>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</si>
  <si>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</si>
  <si>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</si>
  <si>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</si>
  <si>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</si>
  <si>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</si>
  <si>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</si>
  <si>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</si>
  <si>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</si>
  <si>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</si>
  <si>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</si>
  <si>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</si>
  <si>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</si>
  <si>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</si>
  <si>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</si>
  <si>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</si>
  <si>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</si>
  <si>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</si>
  <si>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</si>
  <si>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</si>
  <si>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</si>
  <si>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</si>
  <si>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</si>
  <si>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</si>
  <si>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</si>
  <si>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</si>
  <si>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</si>
  <si>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</si>
  <si>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</si>
  <si>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</si>
  <si>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</si>
  <si>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</si>
  <si>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</si>
  <si>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</si>
  <si>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</si>
  <si>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</si>
  <si>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</si>
  <si>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</si>
  <si>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</si>
  <si>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</si>
  <si>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</si>
  <si>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</si>
  <si>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</si>
  <si>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</si>
  <si>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</si>
  <si>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</si>
  <si>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</si>
  <si>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</si>
  <si>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</si>
  <si>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</si>
  <si>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</si>
  <si>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</si>
  <si>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</si>
  <si>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</si>
  <si>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</si>
  <si>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</si>
  <si>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</si>
  <si>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</si>
  <si>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</si>
  <si>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</si>
  <si>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</si>
  <si>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</si>
  <si>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</si>
  <si>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</si>
  <si>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</si>
  <si>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</si>
  <si>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</si>
  <si>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</si>
  <si>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</si>
  <si>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</si>
  <si>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</si>
  <si>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</si>
  <si>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</si>
  <si>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</si>
  <si>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</si>
  <si>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</si>
  <si>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</si>
  <si>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</si>
  <si>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</si>
  <si>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</si>
  <si>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</si>
  <si>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</si>
  <si>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</si>
  <si>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</si>
  <si>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</si>
  <si>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</si>
  <si>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</si>
  <si>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</si>
  <si>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</si>
  <si>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</si>
  <si>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</si>
  <si>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</si>
  <si>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</si>
  <si>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</si>
  <si>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</si>
  <si>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</si>
  <si>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</si>
  <si>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</si>
  <si>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</si>
  <si>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</si>
  <si>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</si>
  <si>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</si>
  <si>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</si>
  <si>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</si>
  <si>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</si>
  <si>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</si>
  <si>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</si>
  <si>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</si>
  <si>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</si>
  <si>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</si>
  <si>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</si>
  <si>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</si>
  <si>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</si>
  <si>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</si>
  <si>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</si>
  <si>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</si>
  <si>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</si>
  <si>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</si>
  <si>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</si>
  <si>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</si>
  <si>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</si>
  <si>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</si>
  <si>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</si>
  <si>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</si>
  <si>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</si>
  <si>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</si>
  <si>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</si>
  <si>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</si>
  <si>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</si>
  <si>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</si>
  <si>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</si>
  <si>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</si>
  <si>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</si>
  <si>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</si>
  <si>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</si>
  <si>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</si>
  <si>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</si>
  <si>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</si>
  <si>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</si>
  <si>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</si>
  <si>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</si>
  <si>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</si>
  <si>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</si>
  <si>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</si>
  <si>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</si>
  <si>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</si>
  <si>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</si>
  <si>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</si>
  <si>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</si>
  <si>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</si>
  <si>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</si>
  <si>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</si>
  <si>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</si>
  <si>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</si>
  <si>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</si>
  <si>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</si>
  <si>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</si>
  <si>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</si>
  <si>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</si>
  <si>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</si>
  <si>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</si>
  <si>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</si>
  <si>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</si>
  <si>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</si>
  <si>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</si>
  <si>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</si>
  <si>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</si>
  <si>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</si>
  <si>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</si>
  <si>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</si>
  <si>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</si>
  <si>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</si>
  <si>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</si>
  <si>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</si>
  <si>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</si>
  <si>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</si>
  <si>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</si>
  <si>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</si>
  <si>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</si>
  <si>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</si>
  <si>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</si>
  <si>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</si>
  <si>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</si>
  <si>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</si>
  <si>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</si>
  <si>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</si>
  <si>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</si>
  <si>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</si>
  <si>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</si>
  <si>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</si>
  <si>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</si>
  <si>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</si>
  <si>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</si>
  <si>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</si>
  <si>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</si>
  <si>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</si>
  <si>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</si>
  <si>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</si>
  <si>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</si>
  <si>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</si>
  <si>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</si>
  <si>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</si>
  <si>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</si>
  <si>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</si>
  <si>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</si>
  <si>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</si>
  <si>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</si>
  <si>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</si>
  <si>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</si>
  <si>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</si>
  <si>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</si>
  <si>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</si>
  <si>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</si>
  <si>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</si>
  <si>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</si>
  <si>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</si>
  <si>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</si>
  <si>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</si>
  <si>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</si>
  <si>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</si>
  <si>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</si>
  <si>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</si>
  <si>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</si>
  <si>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</si>
  <si>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</si>
  <si>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</si>
  <si>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</si>
  <si>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</si>
  <si>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</si>
  <si>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</si>
  <si>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</si>
  <si>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</si>
  <si>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</si>
  <si>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</si>
  <si>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</si>
  <si>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</si>
  <si>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</si>
  <si>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</si>
  <si>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</si>
  <si>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</si>
  <si>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</si>
  <si>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</si>
  <si>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</si>
  <si>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</si>
  <si>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</si>
  <si>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</si>
  <si>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</si>
  <si>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</si>
  <si>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</si>
  <si>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</si>
  <si>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</si>
  <si>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</si>
  <si>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</si>
  <si>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</si>
  <si>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</si>
  <si>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</si>
  <si>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</si>
  <si>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</si>
  <si>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</si>
  <si>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</si>
  <si>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</si>
  <si>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</si>
  <si>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</si>
  <si>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</si>
  <si>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</si>
  <si>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</si>
  <si>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</si>
  <si>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</si>
  <si>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</si>
  <si>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</si>
  <si>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</si>
  <si>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</si>
  <si>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</si>
  <si>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</si>
  <si>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</si>
  <si>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</si>
  <si>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</si>
  <si>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</si>
  <si>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</si>
  <si>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</si>
  <si>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</si>
  <si>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</si>
  <si>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</si>
  <si>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</si>
  <si>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</si>
  <si>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</si>
  <si>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</si>
  <si>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</si>
  <si>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</si>
  <si>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</si>
  <si>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</si>
  <si>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</si>
  <si>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</si>
  <si>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</si>
  <si>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</si>
  <si>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</si>
  <si>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</si>
  <si>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</si>
  <si>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</si>
  <si>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</si>
  <si>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</si>
  <si>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</si>
  <si>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</si>
  <si>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</si>
  <si>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</si>
  <si>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</si>
  <si>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</si>
  <si>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</si>
  <si>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</si>
  <si>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</si>
  <si>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</si>
  <si>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</si>
  <si>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</si>
  <si>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</si>
  <si>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</si>
  <si>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</si>
  <si>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</si>
  <si>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</si>
  <si>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</si>
  <si>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</si>
  <si>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</si>
  <si>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</si>
  <si>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</si>
  <si>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</si>
  <si>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</si>
  <si>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</si>
  <si>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</si>
  <si>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</si>
  <si>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</si>
  <si>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</si>
  <si>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</si>
  <si>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</si>
  <si>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</si>
  <si>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</si>
  <si>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</si>
  <si>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</si>
  <si>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</si>
  <si>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</si>
  <si>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</si>
  <si>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</si>
  <si>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</si>
  <si>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</si>
  <si>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</si>
  <si>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</si>
  <si>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</si>
  <si>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</si>
  <si>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</si>
  <si>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</si>
  <si>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</si>
  <si>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</si>
  <si>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</si>
  <si>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</si>
  <si>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</si>
  <si>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</si>
  <si>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</si>
  <si>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</si>
  <si>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</si>
  <si>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</si>
  <si>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</si>
  <si>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</si>
  <si>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</si>
  <si>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</si>
  <si>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</si>
  <si>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</si>
  <si>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</si>
  <si>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</si>
  <si>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</si>
  <si>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</si>
  <si>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</si>
  <si>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</si>
  <si>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</si>
  <si>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</si>
  <si>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</si>
  <si>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</si>
  <si>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</si>
  <si>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</si>
  <si>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</si>
  <si>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</si>
  <si>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</si>
  <si>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</si>
  <si>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</si>
  <si>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</si>
  <si>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</si>
  <si>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</si>
  <si>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</si>
  <si>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</si>
  <si>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</si>
  <si>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</si>
  <si>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</si>
  <si>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</si>
  <si>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</si>
  <si>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</si>
  <si>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</si>
  <si>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</si>
  <si>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</si>
  <si>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</si>
  <si>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</si>
  <si>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</si>
  <si>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</si>
  <si>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</si>
  <si>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</si>
  <si>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</si>
  <si>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</si>
  <si>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</si>
  <si>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</si>
  <si>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</si>
  <si>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</si>
  <si>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</si>
  <si>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</si>
  <si>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</si>
  <si>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</si>
  <si>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</si>
  <si>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</si>
  <si>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</si>
  <si>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</si>
  <si>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</si>
  <si>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</si>
  <si>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</si>
  <si>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</si>
  <si>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</si>
  <si>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</si>
  <si>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</si>
  <si>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</si>
  <si>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</si>
  <si>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</si>
  <si>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</si>
  <si>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</si>
  <si>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</si>
  <si>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</si>
  <si>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</si>
  <si>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</si>
  <si>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</si>
  <si>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</si>
  <si>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</si>
  <si>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</si>
  <si>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</si>
  <si>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</si>
  <si>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</si>
  <si>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</si>
  <si>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</si>
  <si>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</si>
  <si>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</si>
  <si>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</si>
  <si>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</si>
  <si>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</si>
  <si>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</si>
  <si>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</si>
  <si>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</si>
  <si>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</si>
  <si>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</si>
  <si>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</si>
  <si>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</si>
  <si>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</si>
  <si>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</si>
  <si>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</si>
  <si>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</si>
  <si>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</si>
  <si>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</si>
  <si>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</si>
  <si>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</si>
  <si>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</si>
  <si>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</si>
  <si>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</si>
  <si>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</si>
  <si>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</si>
  <si>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</si>
  <si>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</si>
  <si>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</si>
  <si>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</si>
  <si>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</si>
  <si>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</si>
  <si>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</si>
  <si>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</si>
  <si>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</si>
  <si>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</si>
  <si>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</si>
  <si>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</si>
  <si>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</si>
  <si>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</si>
  <si>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</si>
  <si>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</si>
  <si>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</si>
  <si>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</si>
  <si>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</si>
  <si>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</si>
  <si>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</si>
  <si>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</si>
  <si>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</si>
  <si>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</si>
  <si>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</si>
  <si>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</si>
  <si>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</si>
  <si>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</si>
  <si>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</si>
  <si>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</si>
  <si>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</si>
  <si>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</si>
  <si>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</si>
  <si>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</si>
  <si>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</si>
  <si>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</si>
  <si>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</si>
  <si>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</si>
  <si>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</si>
  <si>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</si>
  <si>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</si>
  <si>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</si>
  <si>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</si>
  <si>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</si>
  <si>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</si>
  <si>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</si>
  <si>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</si>
  <si>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</si>
  <si>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</si>
  <si>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</si>
  <si>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</si>
  <si>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</si>
  <si>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</si>
  <si>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</si>
  <si>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</si>
  <si>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</si>
  <si>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</si>
  <si>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</si>
  <si>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</si>
  <si>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</si>
  <si>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</si>
  <si>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</si>
  <si>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</si>
  <si>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</si>
  <si>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</si>
  <si>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</si>
  <si>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</si>
  <si>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</si>
  <si>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</si>
  <si>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</si>
  <si>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</si>
  <si>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</si>
  <si>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</si>
  <si>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</si>
  <si>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</si>
  <si>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</si>
  <si>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</si>
  <si>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</si>
  <si>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</si>
  <si>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</si>
  <si>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</si>
  <si>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</si>
  <si>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</si>
  <si>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</si>
  <si>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</si>
  <si>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</si>
  <si>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</si>
  <si>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</si>
  <si>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</si>
  <si>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</si>
  <si>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</si>
  <si>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</si>
  <si>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</si>
  <si>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</si>
  <si>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</si>
  <si>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</si>
  <si>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</si>
  <si>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</si>
  <si>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</si>
  <si>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</si>
  <si>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</si>
  <si>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</si>
  <si>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</si>
  <si>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</si>
  <si>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</si>
  <si>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</si>
  <si>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</si>
  <si>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</si>
  <si>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</si>
  <si>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</si>
  <si>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</si>
  <si>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</si>
  <si>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</si>
  <si>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</si>
  <si>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</si>
  <si>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</si>
  <si>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</si>
  <si>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</si>
  <si>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</si>
  <si>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</si>
  <si>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</si>
  <si>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</si>
  <si>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</si>
  <si>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</si>
  <si>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</si>
  <si>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</si>
  <si>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</si>
  <si>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</si>
  <si>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</si>
  <si>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</si>
  <si>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</si>
  <si>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</si>
  <si>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</si>
  <si>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</si>
  <si>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</si>
  <si>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</si>
  <si>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</si>
  <si>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</si>
  <si>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</si>
  <si>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</si>
  <si>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</si>
  <si>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</si>
  <si>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</si>
  <si>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</si>
  <si>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</si>
  <si>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</si>
  <si>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</si>
  <si>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</si>
  <si>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</si>
  <si>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</si>
  <si>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</si>
  <si>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</si>
  <si>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</si>
  <si>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</si>
  <si>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</si>
  <si>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</si>
  <si>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</si>
  <si>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</si>
  <si>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</si>
  <si>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</si>
  <si>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</si>
  <si>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</si>
  <si>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</si>
  <si>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</si>
  <si>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</si>
  <si>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</si>
  <si>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</si>
  <si>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</si>
  <si>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</si>
  <si>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</si>
  <si>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</si>
  <si>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</si>
  <si>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</si>
  <si>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</si>
  <si>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</si>
  <si>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</si>
  <si>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</si>
  <si>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</si>
  <si>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</si>
  <si>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</si>
  <si>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</si>
  <si>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</si>
  <si>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</si>
  <si>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</si>
  <si>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</si>
  <si>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</si>
  <si>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</si>
  <si>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</si>
  <si>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</si>
  <si>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</si>
  <si>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</si>
  <si>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</si>
  <si>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</si>
  <si>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</si>
  <si>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</si>
  <si>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</si>
  <si>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</si>
  <si>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</si>
  <si>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</si>
  <si>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</si>
  <si>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</si>
  <si>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</si>
  <si>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</si>
  <si>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</si>
  <si>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</si>
  <si>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</si>
  <si>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</si>
  <si>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</si>
  <si>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</si>
  <si>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</si>
  <si>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</si>
  <si>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</si>
  <si>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</si>
  <si>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</si>
  <si>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</si>
  <si>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</si>
  <si>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</si>
  <si>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</si>
  <si>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</si>
  <si>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</si>
  <si>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</si>
  <si>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</si>
  <si>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</si>
  <si>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</si>
  <si>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</si>
  <si>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</si>
  <si>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</si>
  <si>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</si>
  <si>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</si>
  <si>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</si>
  <si>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</si>
  <si>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</si>
  <si>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</si>
  <si>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</si>
  <si>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</si>
  <si>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</si>
  <si>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</si>
  <si>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</si>
  <si>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</si>
  <si>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</si>
  <si>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</si>
  <si>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</si>
  <si>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</si>
  <si>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</si>
  <si>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</si>
  <si>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</si>
  <si>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</si>
  <si>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</si>
  <si>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</si>
  <si>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</si>
  <si>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</si>
  <si>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</si>
  <si>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</si>
  <si>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</si>
  <si>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</si>
  <si>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</si>
  <si>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</si>
  <si>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</si>
  <si>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</si>
  <si>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</si>
  <si>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</si>
  <si>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</si>
  <si>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</si>
  <si>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</si>
  <si>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</si>
  <si>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</si>
  <si>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</si>
  <si>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</si>
  <si>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</si>
  <si>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</si>
  <si>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</si>
  <si>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</si>
  <si>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</si>
  <si>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</si>
  <si>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</si>
  <si>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</si>
  <si>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</si>
  <si>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</si>
  <si>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</si>
  <si>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</si>
  <si>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</si>
  <si>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</si>
  <si>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</si>
  <si>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</si>
  <si>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</si>
  <si>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</si>
  <si>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</si>
  <si>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</si>
  <si>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</si>
  <si>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</si>
  <si>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</si>
  <si>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</si>
  <si>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</si>
  <si>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</si>
  <si>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</si>
  <si>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</si>
  <si>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</si>
  <si>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</si>
  <si>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</si>
  <si>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</si>
  <si>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</si>
  <si>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</si>
  <si>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</si>
  <si>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</si>
  <si>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</si>
  <si>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</si>
  <si>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</si>
  <si>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</si>
  <si>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</si>
  <si>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</si>
  <si>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</si>
  <si>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</si>
  <si>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</si>
  <si>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</si>
  <si>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</si>
  <si>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</si>
  <si>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</si>
  <si>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</si>
  <si>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</si>
  <si>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</si>
  <si>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</si>
  <si>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</si>
  <si>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</si>
  <si>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</si>
  <si>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</si>
  <si>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</si>
  <si>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</si>
  <si>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</si>
  <si>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</si>
  <si>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</si>
  <si>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</si>
  <si>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</si>
  <si>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</si>
  <si>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</si>
  <si>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</si>
  <si>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</si>
  <si>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</si>
  <si>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</si>
  <si>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</si>
  <si>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</si>
  <si>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</si>
  <si>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</si>
  <si>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</si>
  <si>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</si>
  <si>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</si>
  <si>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</si>
  <si>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</si>
  <si>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</si>
  <si>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</si>
  <si>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</si>
  <si>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</si>
  <si>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</si>
  <si>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</si>
  <si>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</si>
  <si>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</si>
  <si>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</si>
  <si>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</si>
  <si>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</si>
  <si>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</si>
  <si>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</si>
  <si>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</si>
  <si>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</si>
  <si>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</si>
  <si>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</si>
  <si>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</si>
  <si>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</si>
  <si>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</si>
  <si>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</si>
  <si>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</si>
  <si>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</si>
  <si>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</si>
  <si>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</si>
  <si>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</si>
  <si>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</si>
  <si>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</si>
  <si>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</si>
  <si>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</si>
  <si>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</si>
  <si>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</si>
  <si>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</si>
  <si>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</si>
  <si>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</si>
  <si>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</si>
  <si>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</si>
  <si>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</si>
  <si>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</si>
  <si>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</si>
  <si>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</si>
  <si>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</si>
  <si>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</si>
  <si>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</si>
  <si>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</si>
  <si>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</si>
  <si>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</si>
  <si>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</si>
  <si>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</si>
  <si>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</si>
  <si>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</si>
  <si>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</si>
  <si>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</si>
  <si>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</si>
  <si>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</si>
  <si>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</si>
  <si>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</si>
  <si>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</si>
  <si>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</si>
  <si>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</si>
  <si>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</si>
  <si>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</si>
  <si>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</si>
  <si>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</si>
  <si>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</si>
  <si>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</si>
  <si>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</si>
  <si>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</si>
  <si>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</si>
  <si>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</si>
  <si>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</si>
  <si>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</si>
  <si>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</si>
  <si>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</si>
  <si>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</si>
  <si>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</si>
  <si>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</si>
  <si>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</si>
  <si>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</si>
  <si>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</si>
  <si>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</si>
  <si>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</si>
  <si>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</si>
  <si>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</si>
  <si>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</si>
  <si>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</si>
  <si>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</si>
  <si>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</si>
  <si>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</si>
  <si>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</si>
  <si>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</si>
  <si>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</si>
  <si>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</si>
  <si>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</si>
  <si>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</si>
  <si>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</si>
  <si>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</si>
  <si>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</si>
  <si>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</si>
  <si>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</si>
  <si>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</si>
  <si>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</si>
  <si>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</si>
  <si>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</si>
  <si>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</si>
  <si>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</si>
  <si>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</si>
  <si>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</si>
  <si>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</si>
  <si>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</si>
  <si>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</si>
  <si>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</si>
  <si>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</si>
  <si>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</si>
  <si>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</si>
  <si>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</si>
  <si>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</si>
  <si>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</si>
  <si>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</si>
  <si>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</si>
  <si>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</si>
  <si>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</si>
  <si>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</si>
  <si>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</si>
  <si>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</si>
  <si>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</si>
  <si>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</si>
  <si>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</si>
  <si>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</si>
  <si>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</si>
  <si>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</si>
  <si>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</si>
  <si>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</si>
  <si>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</si>
  <si>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</si>
  <si>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</si>
  <si>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</si>
  <si>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</si>
  <si>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</si>
  <si>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</si>
  <si>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</si>
  <si>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</si>
  <si>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</si>
  <si>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</si>
  <si>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</si>
  <si>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</si>
  <si>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</si>
  <si>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</si>
  <si>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</si>
  <si>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</si>
  <si>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</si>
  <si>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</si>
  <si>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</si>
  <si>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</si>
  <si>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</si>
  <si>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</si>
  <si>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</si>
  <si>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</si>
  <si>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</si>
  <si>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</si>
  <si>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</si>
  <si>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</si>
  <si>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</si>
  <si>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</si>
  <si>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</si>
  <si>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</si>
  <si>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</si>
  <si>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</si>
  <si>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</si>
  <si>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</si>
  <si>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</si>
  <si>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</si>
  <si>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</si>
  <si>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</si>
  <si>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</si>
  <si>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</si>
  <si>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</si>
  <si>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</si>
  <si>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</si>
  <si>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</si>
  <si>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</si>
  <si>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</si>
  <si>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</si>
  <si>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</si>
  <si>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</si>
  <si>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</si>
  <si>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</si>
  <si>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</si>
  <si>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</si>
  <si>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</si>
  <si>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</si>
  <si>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</si>
  <si>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</si>
  <si>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</si>
  <si>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</si>
  <si>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</si>
  <si>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</si>
  <si>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</si>
  <si>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</si>
  <si>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</si>
  <si>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</si>
  <si>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</si>
  <si>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</si>
  <si>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</si>
  <si>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</si>
  <si>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</si>
  <si>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</si>
  <si>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</si>
  <si>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</si>
  <si>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</si>
  <si>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</si>
  <si>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</si>
  <si>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</si>
  <si>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</si>
  <si>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</si>
  <si>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</si>
  <si>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</si>
  <si>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</si>
  <si>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</si>
  <si>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</si>
  <si>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</si>
  <si>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</si>
  <si>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</si>
  <si>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</si>
  <si>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</si>
  <si>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</si>
  <si>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</si>
  <si>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</si>
  <si>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</si>
  <si>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</si>
  <si>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</si>
  <si>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</si>
  <si>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</si>
  <si>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</si>
  <si>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</si>
  <si>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</si>
  <si>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</si>
  <si>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</si>
  <si>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</si>
  <si>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</si>
  <si>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</si>
  <si>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</si>
  <si>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</si>
  <si>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</si>
  <si>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</si>
  <si>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</si>
  <si>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</si>
  <si>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</si>
  <si>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</si>
  <si>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</si>
  <si>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</si>
  <si>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</si>
  <si>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</si>
  <si>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</si>
  <si>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</si>
  <si>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</si>
  <si>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</si>
  <si>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</si>
  <si>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</si>
  <si>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</si>
  <si>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</si>
  <si>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</si>
  <si>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</si>
  <si>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</si>
  <si>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</si>
  <si>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</si>
  <si>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</si>
  <si>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</si>
  <si>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</si>
  <si>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</si>
  <si>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</si>
  <si>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</si>
  <si>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</si>
  <si>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</si>
  <si>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</si>
  <si>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</si>
  <si>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</si>
  <si>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</si>
  <si>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</si>
  <si>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</si>
  <si>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</si>
  <si>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</si>
  <si>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</si>
  <si>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</si>
  <si>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</si>
  <si>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</si>
  <si>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</si>
  <si>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</si>
  <si>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</si>
  <si>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</si>
  <si>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</si>
  <si>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</si>
  <si>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</si>
  <si>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</si>
  <si>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</si>
  <si>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</si>
  <si>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</si>
  <si>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</si>
  <si>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</si>
  <si>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</si>
  <si>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</si>
  <si>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</si>
  <si>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</si>
  <si>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</si>
  <si>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</si>
  <si>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</si>
  <si>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</si>
  <si>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</si>
  <si>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</si>
  <si>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</si>
  <si>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</si>
  <si>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</si>
  <si>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</si>
  <si>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</si>
  <si>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</si>
  <si>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</si>
  <si>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</si>
  <si>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</si>
  <si>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</si>
  <si>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</si>
  <si>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</si>
  <si>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</si>
  <si>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</si>
  <si>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</si>
  <si>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</si>
  <si>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</si>
  <si>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</si>
  <si>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</si>
  <si>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</si>
  <si>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</si>
  <si>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</si>
  <si>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</si>
  <si>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</si>
  <si>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</si>
  <si>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</si>
  <si>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</si>
  <si>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</si>
  <si>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</si>
  <si>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</si>
  <si>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</si>
  <si>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</si>
  <si>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</si>
  <si>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</si>
  <si>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</si>
  <si>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</si>
  <si>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</si>
  <si>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</si>
  <si>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</si>
  <si>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</si>
  <si>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</si>
  <si>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</si>
  <si>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</si>
  <si>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</si>
  <si>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</si>
  <si>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</si>
  <si>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</si>
  <si>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</si>
  <si>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</si>
  <si>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</si>
  <si>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</si>
  <si>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</si>
  <si>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</si>
  <si>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</si>
  <si>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</si>
  <si>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</si>
  <si>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</si>
  <si>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</si>
  <si>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</si>
  <si>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</si>
  <si>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</si>
  <si>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</si>
  <si>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</si>
  <si>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</si>
  <si>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</si>
  <si>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</si>
  <si>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</si>
  <si>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</si>
  <si>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</si>
  <si>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</si>
  <si>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</si>
  <si>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</si>
  <si>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</si>
  <si>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</si>
  <si>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</si>
  <si>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</si>
  <si>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</si>
  <si>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</si>
  <si>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</si>
  <si>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</si>
  <si>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</si>
  <si>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</si>
  <si>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</si>
  <si>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</si>
  <si>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</si>
  <si>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</si>
  <si>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</si>
  <si>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</si>
  <si>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</si>
  <si>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</si>
  <si>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</si>
  <si>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</si>
  <si>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</si>
  <si>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</si>
  <si>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</si>
  <si>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</si>
  <si>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</si>
  <si>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</si>
  <si>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</si>
  <si>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</si>
  <si>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</si>
  <si>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</si>
  <si>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</si>
  <si>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</si>
  <si>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</si>
  <si>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</si>
  <si>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</si>
  <si>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</si>
  <si>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</si>
  <si>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</si>
  <si>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</si>
  <si>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</si>
  <si>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</si>
  <si>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</si>
  <si>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</si>
  <si>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</si>
  <si>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</si>
  <si>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</si>
  <si>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</si>
  <si>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</si>
  <si>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</si>
  <si>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</si>
  <si>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</si>
  <si>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</si>
  <si>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</si>
  <si>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</si>
  <si>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</si>
  <si>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</si>
  <si>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</si>
  <si>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</si>
  <si>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</si>
  <si>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</si>
  <si>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</si>
  <si>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</si>
  <si>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</si>
  <si>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</si>
  <si>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</si>
  <si>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</si>
  <si>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</si>
  <si>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</si>
  <si>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</si>
  <si>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</si>
  <si>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</si>
  <si>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</si>
  <si>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</si>
  <si>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</si>
  <si>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</si>
  <si>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</si>
  <si>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</si>
  <si>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</si>
  <si>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</si>
  <si>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</si>
  <si>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</si>
  <si>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</si>
  <si>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</si>
  <si>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</si>
  <si>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</si>
  <si>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</si>
  <si>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</si>
  <si>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</si>
  <si>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</si>
  <si>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</si>
  <si>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</si>
  <si>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</si>
  <si>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</si>
  <si>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</si>
  <si>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</si>
  <si>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</si>
  <si>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</si>
  <si>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</si>
  <si>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</si>
  <si>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</si>
  <si>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</si>
  <si>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</si>
  <si>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</si>
  <si>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</si>
  <si>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</si>
  <si>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</si>
  <si>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</si>
  <si>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</si>
  <si>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</si>
  <si>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</si>
  <si>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</si>
  <si>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</si>
  <si>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</si>
  <si>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</si>
  <si>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</si>
  <si>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</si>
  <si>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</si>
  <si>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</si>
  <si>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</si>
  <si>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</si>
  <si>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</si>
  <si>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</si>
  <si>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</si>
  <si>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</si>
  <si>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</si>
  <si>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</si>
  <si>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</si>
  <si>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</si>
  <si>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</si>
  <si>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</si>
  <si>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</si>
  <si>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</si>
  <si>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</si>
  <si>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</si>
  <si>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</si>
  <si>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</si>
  <si>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</si>
  <si>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</si>
  <si>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</si>
  <si>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</si>
  <si>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</si>
  <si>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</si>
  <si>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</si>
  <si>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</si>
  <si>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</si>
  <si>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</si>
  <si>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</si>
  <si>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</si>
  <si>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</si>
  <si>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</si>
  <si>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</si>
  <si>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</si>
  <si>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</si>
  <si>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</si>
  <si>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</si>
  <si>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</si>
  <si>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</si>
  <si>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</si>
  <si>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</si>
  <si>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</si>
  <si>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</si>
  <si>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</si>
  <si>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</si>
  <si>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</si>
  <si>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</si>
  <si>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</si>
  <si>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</si>
  <si>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</si>
  <si>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</si>
  <si>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</si>
  <si>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</si>
  <si>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</si>
  <si>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</si>
  <si>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</si>
  <si>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</si>
  <si>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</si>
  <si>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</si>
  <si>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</si>
  <si>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</si>
  <si>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</si>
  <si>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</si>
  <si>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</si>
  <si>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</si>
  <si>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</si>
  <si>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</si>
  <si>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</si>
  <si>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</si>
  <si>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</si>
  <si>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</si>
  <si>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</si>
  <si>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</si>
  <si>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</si>
  <si>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</si>
  <si>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</si>
  <si>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</si>
  <si>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</si>
  <si>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</si>
  <si>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</si>
  <si>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</si>
  <si>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</si>
  <si>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</si>
  <si>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</si>
  <si>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</si>
  <si>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</si>
  <si>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</si>
  <si>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</si>
  <si>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</si>
  <si>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</si>
  <si>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</si>
  <si>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</si>
  <si>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</si>
  <si>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</si>
  <si>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</si>
  <si>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</si>
  <si>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</si>
  <si>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</si>
  <si>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</si>
  <si>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</si>
  <si>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</si>
  <si>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</si>
  <si>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</si>
  <si>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</si>
  <si>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</si>
  <si>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</si>
  <si>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</si>
  <si>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</si>
  <si>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</si>
  <si>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</si>
  <si>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</si>
  <si>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</si>
  <si>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</si>
  <si>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</si>
  <si>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</si>
  <si>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</si>
  <si>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</si>
  <si>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</si>
  <si>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</si>
  <si>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</si>
  <si>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</si>
  <si>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</si>
  <si>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</si>
  <si>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</si>
  <si>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</si>
  <si>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</si>
  <si>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</si>
  <si>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</si>
  <si>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</si>
  <si>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</si>
  <si>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</si>
  <si>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</si>
  <si>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</si>
  <si>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</si>
  <si>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</si>
  <si>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</si>
  <si>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</si>
  <si>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</si>
  <si>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</si>
  <si>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</si>
  <si>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</si>
  <si>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</si>
  <si>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</si>
  <si>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</si>
  <si>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</si>
  <si>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</si>
  <si>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</si>
  <si>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</si>
  <si>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</si>
  <si>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</si>
  <si>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</si>
  <si>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</si>
  <si>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</si>
  <si>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</si>
  <si>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</si>
  <si>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</si>
  <si>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</si>
  <si>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</si>
  <si>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</si>
  <si>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</si>
  <si>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</si>
  <si>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</si>
  <si>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</si>
  <si>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</si>
  <si>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</si>
  <si>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</si>
  <si>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</si>
  <si>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</si>
  <si>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</si>
  <si>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</si>
  <si>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</si>
  <si>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</si>
  <si>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</si>
  <si>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</si>
  <si>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</si>
  <si>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</si>
  <si>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</si>
  <si>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</si>
  <si>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</si>
  <si>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</si>
  <si>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</si>
  <si>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</si>
  <si>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</si>
  <si>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</si>
  <si>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</si>
  <si>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</si>
  <si>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</si>
  <si>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</si>
  <si>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</si>
  <si>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</si>
  <si>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</si>
  <si>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</si>
  <si>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</si>
  <si>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</si>
  <si>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</si>
  <si>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</si>
  <si>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</si>
  <si>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</si>
  <si>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</si>
  <si>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</si>
  <si>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</si>
  <si>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</si>
  <si>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</si>
  <si>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</si>
  <si>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</si>
  <si>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</si>
  <si>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</si>
  <si>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</si>
  <si>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</si>
  <si>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</si>
  <si>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</si>
  <si>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</si>
  <si>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</si>
  <si>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</si>
  <si>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</si>
  <si>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</si>
  <si>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</si>
  <si>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</si>
  <si>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</si>
  <si>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</si>
  <si>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</si>
  <si>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</si>
  <si>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</si>
  <si>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</si>
  <si>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</si>
  <si>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</si>
  <si>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</si>
  <si>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</si>
  <si>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</si>
  <si>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</si>
  <si>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</si>
  <si>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</si>
  <si>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</si>
  <si>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</si>
  <si>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</si>
  <si>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</si>
  <si>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</si>
  <si>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</si>
  <si>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</si>
  <si>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</si>
  <si>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</si>
  <si>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</si>
  <si>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</si>
  <si>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</si>
  <si>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</si>
  <si>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</si>
  <si>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</si>
  <si>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</si>
  <si>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</si>
  <si>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</si>
  <si>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</si>
  <si>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</si>
  <si>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</si>
  <si>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</si>
  <si>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</si>
  <si>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</si>
  <si>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</si>
  <si>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</si>
  <si>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</si>
  <si>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</si>
  <si>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</si>
  <si>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</si>
  <si>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</si>
  <si>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</si>
  <si>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</si>
  <si>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</si>
  <si>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</si>
  <si>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</si>
  <si>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</si>
  <si>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</si>
  <si>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</si>
  <si>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</si>
  <si>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</si>
  <si>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</si>
  <si>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</si>
  <si>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</si>
  <si>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</si>
  <si>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</si>
  <si>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</si>
  <si>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</si>
  <si>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</si>
  <si>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</si>
  <si>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</si>
  <si>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</si>
  <si>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</si>
  <si>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</si>
  <si>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</si>
  <si>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</si>
  <si>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</si>
  <si>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</si>
  <si>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</si>
  <si>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</si>
  <si>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</si>
  <si>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</si>
  <si>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</si>
  <si>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</si>
  <si>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</si>
  <si>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</si>
  <si>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</si>
  <si>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</si>
  <si>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</si>
  <si>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</si>
  <si>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</si>
  <si>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</si>
  <si>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</si>
  <si>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</si>
  <si>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</si>
  <si>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</si>
  <si>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</si>
  <si>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</si>
  <si>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</si>
  <si>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</si>
  <si>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</si>
  <si>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</si>
  <si>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</si>
  <si>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</si>
  <si>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</si>
  <si>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</si>
  <si>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</si>
  <si>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</si>
  <si>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</si>
  <si>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</si>
  <si>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</si>
  <si>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</si>
  <si>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</si>
  <si>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</si>
  <si>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</si>
  <si>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</si>
  <si>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</si>
  <si>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</si>
  <si>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</si>
  <si>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</si>
  <si>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</si>
  <si>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</si>
  <si>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</si>
  <si>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</si>
  <si>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</si>
  <si>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</si>
  <si>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</si>
  <si>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</si>
  <si>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</si>
  <si>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</si>
  <si>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</si>
  <si>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</si>
  <si>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</si>
  <si>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</si>
  <si>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</si>
  <si>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</si>
  <si>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</si>
  <si>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</si>
  <si>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</si>
  <si>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</si>
  <si>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</si>
  <si>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</si>
  <si>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</si>
  <si>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</si>
  <si>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</si>
  <si>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</si>
  <si>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</si>
  <si>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</si>
  <si>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</si>
  <si>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</si>
  <si>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</si>
  <si>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</si>
  <si>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</si>
  <si>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</si>
  <si>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</si>
  <si>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</si>
  <si>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</si>
  <si>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</si>
  <si>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</si>
  <si>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</si>
  <si>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</si>
  <si>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</si>
  <si>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</si>
  <si>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</si>
  <si>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</si>
  <si>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</si>
  <si>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</si>
  <si>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</si>
  <si>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</si>
  <si>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</si>
  <si>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</si>
  <si>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</si>
  <si>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</si>
  <si>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</si>
  <si>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</si>
  <si>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</si>
  <si>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</si>
  <si>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</si>
  <si>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</si>
  <si>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</si>
  <si>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</si>
  <si>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</si>
  <si>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</si>
  <si>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</si>
  <si>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</si>
  <si>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</si>
  <si>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</si>
  <si>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</si>
  <si>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</si>
  <si>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</si>
  <si>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</si>
  <si>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</si>
  <si>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</si>
  <si>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</si>
  <si>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</si>
  <si>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</si>
  <si>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</si>
  <si>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</si>
  <si>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</si>
  <si>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</si>
  <si>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</si>
  <si>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</si>
  <si>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</si>
  <si>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</si>
  <si>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</si>
  <si>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</si>
  <si>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</si>
  <si>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</si>
  <si>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</si>
  <si>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</si>
  <si>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</si>
  <si>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</si>
  <si>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</si>
  <si>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</si>
  <si>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</si>
  <si>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</si>
  <si>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</si>
  <si>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</si>
  <si>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</si>
  <si>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</si>
  <si>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</si>
  <si>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</si>
  <si>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</si>
  <si>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</si>
  <si>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</si>
  <si>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</si>
  <si>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</si>
  <si>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</si>
  <si>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</si>
  <si>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</si>
  <si>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</si>
  <si>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</si>
  <si>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</si>
  <si>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</si>
  <si>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</si>
  <si>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</si>
  <si>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</si>
  <si>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</si>
  <si>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</si>
  <si>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</si>
  <si>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</si>
  <si>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</si>
  <si>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</si>
  <si>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</si>
  <si>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</si>
  <si>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</si>
  <si>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</si>
  <si>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</si>
  <si>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</si>
  <si>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</si>
  <si>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</si>
  <si>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</si>
  <si>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</si>
  <si>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</si>
  <si>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</si>
  <si>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</si>
  <si>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</si>
  <si>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</si>
  <si>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</si>
  <si>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</si>
  <si>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</si>
  <si>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</si>
  <si>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</si>
  <si>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</si>
  <si>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</si>
  <si>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</si>
  <si>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</si>
  <si>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</si>
  <si>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</si>
  <si>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</si>
  <si>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</si>
  <si>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</si>
  <si>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</si>
  <si>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</si>
  <si>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</si>
  <si>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</si>
  <si>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</si>
  <si>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</si>
  <si>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</si>
  <si>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</si>
  <si>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</si>
  <si>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</si>
  <si>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</si>
  <si>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</si>
  <si>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</si>
  <si>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</si>
  <si>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</si>
  <si>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</si>
  <si>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</si>
  <si>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</si>
  <si>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</si>
  <si>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</si>
  <si>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</si>
  <si>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</si>
  <si>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</si>
  <si>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</si>
  <si>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</si>
  <si>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</si>
  <si>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</si>
  <si>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</si>
  <si>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</si>
  <si>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</si>
  <si>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</si>
  <si>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</si>
  <si>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</si>
  <si>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</si>
  <si>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</si>
  <si>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</si>
  <si>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</si>
  <si>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</si>
  <si>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</si>
  <si>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</si>
  <si>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</si>
  <si>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</si>
  <si>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</si>
  <si>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</si>
  <si>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</si>
  <si>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</si>
  <si>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</si>
  <si>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</si>
  <si>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</si>
  <si>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</si>
  <si>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</si>
  <si>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</si>
  <si>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</si>
  <si>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</si>
  <si>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</si>
  <si>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</si>
  <si>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</si>
  <si>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</si>
  <si>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</si>
  <si>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</si>
  <si>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</si>
  <si>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</si>
  <si>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</si>
  <si>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</si>
  <si>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</si>
  <si>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</si>
  <si>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</si>
  <si>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</si>
  <si>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</si>
  <si>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</si>
  <si>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</si>
  <si>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</si>
  <si>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</si>
  <si>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</si>
  <si>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</si>
  <si>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</si>
  <si>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</si>
  <si>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</si>
  <si>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</si>
  <si>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</si>
  <si>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</si>
  <si>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</si>
  <si>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</si>
  <si>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</si>
  <si>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</si>
  <si>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</si>
  <si>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</si>
  <si>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</si>
  <si>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</si>
  <si>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</si>
  <si>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</si>
  <si>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</si>
  <si>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</si>
  <si>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</si>
  <si>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</si>
  <si>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</si>
  <si>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</si>
  <si>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</si>
  <si>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</si>
  <si>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</si>
  <si>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</si>
  <si>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</si>
  <si>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</si>
  <si>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</si>
  <si>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</si>
  <si>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</si>
  <si>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</si>
  <si>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</si>
  <si>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</si>
  <si>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</si>
  <si>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</si>
  <si>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</si>
  <si>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</si>
  <si>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</si>
  <si>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</si>
  <si>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</si>
  <si>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</si>
  <si>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</si>
  <si>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</si>
  <si>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</si>
  <si>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</si>
  <si>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</si>
  <si>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</si>
  <si>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</si>
  <si>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</si>
  <si>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</si>
  <si>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</si>
  <si>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</si>
  <si>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</si>
  <si>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</si>
  <si>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</si>
  <si>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</si>
  <si>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</si>
  <si>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</si>
  <si>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</si>
  <si>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</si>
  <si>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</si>
  <si>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</si>
  <si>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</si>
  <si>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</si>
  <si>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</si>
  <si>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</si>
  <si>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</si>
  <si>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</si>
  <si>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</si>
  <si>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</si>
  <si>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</si>
  <si>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</si>
  <si>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</si>
  <si>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</si>
  <si>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</si>
  <si>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</si>
  <si>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</si>
  <si>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</si>
  <si>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</si>
  <si>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</si>
  <si>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</si>
  <si>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</si>
  <si>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</si>
  <si>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</si>
  <si>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</si>
  <si>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</si>
  <si>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</si>
  <si>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</si>
  <si>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</si>
  <si>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</si>
  <si>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</si>
  <si>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</si>
  <si>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</si>
  <si>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</si>
  <si>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</si>
  <si>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</si>
  <si>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</si>
  <si>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</si>
  <si>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</si>
  <si>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</si>
  <si>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</si>
  <si>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</si>
  <si>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</si>
  <si>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</si>
  <si>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</si>
  <si>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</si>
  <si>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</si>
  <si>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</si>
  <si>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</si>
  <si>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</si>
  <si>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</si>
  <si>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</si>
  <si>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</si>
  <si>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</si>
  <si>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</si>
  <si>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</si>
  <si>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</si>
  <si>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</si>
  <si>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</si>
  <si>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</si>
  <si>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</si>
  <si>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</si>
  <si>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</si>
  <si>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</si>
  <si>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</si>
  <si>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</si>
  <si>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</si>
  <si>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</si>
  <si>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</si>
  <si>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</si>
  <si>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</si>
  <si>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</si>
  <si>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</si>
  <si>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</si>
  <si>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</si>
  <si>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</si>
  <si>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</si>
  <si>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</si>
  <si>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</si>
  <si>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</si>
  <si>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</si>
  <si>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</si>
  <si>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</si>
  <si>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</si>
  <si>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</si>
  <si>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</si>
  <si>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</si>
  <si>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</si>
  <si>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</si>
  <si>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</si>
  <si>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</si>
  <si>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</si>
  <si>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</si>
  <si>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</si>
  <si>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</si>
  <si>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</si>
  <si>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</si>
  <si>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</si>
  <si>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</si>
  <si>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</si>
  <si>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</si>
  <si>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</si>
  <si>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</si>
  <si>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</si>
  <si>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</si>
  <si>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</si>
  <si>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</si>
  <si>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</si>
  <si>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</si>
  <si>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</si>
  <si>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</si>
  <si>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</si>
  <si>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</si>
  <si>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</si>
  <si>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</si>
  <si>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</si>
  <si>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</si>
  <si>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</si>
  <si>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</si>
  <si>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</si>
  <si>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</si>
  <si>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</si>
  <si>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</si>
  <si>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</si>
  <si>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</si>
  <si>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</si>
  <si>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</si>
  <si>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</si>
  <si>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</si>
  <si>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</si>
  <si>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</si>
  <si>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</si>
  <si>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</si>
  <si>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</si>
  <si>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</si>
  <si>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</si>
  <si>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</si>
  <si>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</si>
  <si>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</si>
  <si>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</si>
  <si>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</si>
  <si>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</si>
  <si>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</si>
  <si>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</si>
  <si>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</si>
  <si>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</si>
  <si>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</si>
  <si>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</si>
  <si>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</si>
  <si>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</si>
  <si>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</si>
  <si>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</si>
  <si>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</si>
  <si>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</si>
  <si>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</si>
  <si>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</si>
  <si>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</si>
  <si>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</si>
  <si>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</si>
  <si>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</si>
  <si>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</si>
  <si>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</si>
  <si>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</si>
  <si>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</si>
  <si>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</si>
  <si>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</si>
  <si>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</si>
  <si>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</si>
  <si>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</si>
  <si>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</si>
  <si>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</si>
  <si>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</si>
  <si>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</si>
  <si>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</si>
  <si>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</si>
  <si>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</si>
  <si>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</si>
  <si>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</si>
  <si>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</si>
  <si>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</si>
  <si>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</si>
  <si>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</si>
  <si>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</si>
  <si>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</si>
  <si>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</si>
  <si>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</si>
  <si>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</si>
  <si>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</si>
  <si>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</si>
  <si>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</si>
  <si>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</si>
  <si>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</si>
  <si>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</si>
  <si>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</si>
  <si>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</si>
  <si>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</si>
  <si>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</si>
  <si>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</si>
  <si>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</si>
  <si>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</si>
  <si>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</si>
  <si>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</si>
  <si>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</si>
  <si>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</si>
  <si>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</si>
  <si>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</si>
  <si>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</si>
  <si>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</si>
  <si>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</si>
  <si>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</si>
  <si>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</si>
  <si>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</si>
  <si>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</si>
  <si>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</si>
  <si>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</si>
  <si>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</si>
  <si>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</si>
  <si>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</si>
  <si>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</si>
  <si>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</si>
  <si>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</si>
  <si>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</si>
  <si>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</si>
  <si>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</si>
  <si>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</si>
  <si>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</si>
  <si>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</si>
  <si>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</si>
  <si>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</si>
  <si>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</si>
  <si>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</si>
  <si>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</si>
  <si>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</si>
  <si>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</si>
  <si>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</si>
  <si>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</si>
  <si>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</si>
  <si>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</si>
  <si>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</si>
  <si>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</si>
  <si>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</si>
  <si>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</si>
  <si>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</si>
  <si>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</si>
  <si>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</si>
  <si>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</si>
  <si>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</si>
  <si>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</si>
  <si>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</si>
  <si>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</si>
  <si>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</si>
  <si>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</si>
  <si>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</si>
  <si>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</si>
  <si>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</si>
  <si>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</si>
  <si>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</si>
  <si>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</si>
  <si>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</si>
  <si>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</si>
  <si>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</si>
  <si>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</si>
  <si>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</si>
  <si>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</si>
  <si>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</si>
  <si>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</si>
  <si>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</si>
  <si>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</si>
  <si>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</si>
  <si>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</si>
  <si>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</si>
  <si>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</si>
  <si>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</si>
  <si>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</si>
  <si>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</si>
  <si>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</si>
  <si>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</si>
  <si>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</si>
  <si>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</si>
  <si>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</si>
  <si>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</si>
  <si>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</si>
  <si>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</si>
  <si>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</si>
  <si>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</si>
  <si>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</si>
  <si>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</si>
  <si>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</si>
  <si>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</si>
  <si>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</si>
  <si>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</si>
  <si>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</si>
  <si>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</si>
  <si>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</si>
  <si>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</si>
  <si>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</si>
  <si>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</si>
  <si>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</si>
  <si>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</si>
  <si>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</si>
  <si>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</si>
  <si>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</si>
  <si>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</si>
  <si>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</si>
  <si>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</si>
  <si>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</si>
  <si>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</si>
  <si>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</si>
  <si>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</si>
  <si>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</si>
  <si>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</si>
  <si>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</si>
  <si>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</si>
  <si>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</si>
  <si>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</si>
  <si>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</si>
  <si>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</si>
  <si>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</si>
  <si>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</si>
  <si>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</si>
  <si>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</si>
  <si>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</si>
  <si>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</si>
  <si>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</si>
  <si>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</si>
  <si>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</si>
  <si>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</si>
  <si>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</si>
  <si>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</si>
  <si>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</si>
  <si>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</si>
  <si>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</si>
  <si>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</si>
  <si>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</si>
  <si>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</si>
  <si>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</si>
  <si>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</si>
  <si>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</si>
  <si>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</si>
  <si>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</si>
  <si>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</si>
  <si>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</si>
  <si>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</si>
  <si>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</si>
  <si>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</si>
  <si>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</si>
  <si>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</si>
  <si>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</si>
  <si>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</si>
  <si>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</si>
  <si>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</si>
  <si>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</si>
  <si>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</si>
  <si>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</si>
  <si>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</si>
  <si>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</si>
  <si>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</si>
  <si>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</si>
  <si>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</si>
  <si>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</si>
  <si>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</si>
  <si>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</si>
  <si>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</si>
  <si>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</si>
  <si>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</si>
  <si>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</si>
  <si>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</si>
  <si>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</si>
  <si>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</si>
  <si>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</si>
  <si>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</si>
  <si>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</si>
  <si>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</si>
  <si>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</si>
  <si>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</si>
  <si>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</si>
  <si>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</si>
  <si>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</si>
  <si>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</si>
  <si>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</si>
  <si>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</si>
  <si>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</si>
  <si>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</si>
  <si>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</si>
  <si>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</si>
  <si>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</si>
  <si>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</si>
  <si>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</si>
  <si>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</si>
  <si>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</si>
  <si>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</si>
  <si>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</si>
  <si>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</si>
  <si>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</si>
  <si>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</si>
  <si>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</si>
  <si>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</si>
  <si>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</si>
  <si>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</si>
  <si>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</si>
  <si>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</si>
  <si>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</si>
  <si>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</si>
  <si>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</si>
  <si>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</si>
  <si>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</si>
  <si>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</si>
  <si>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</si>
  <si>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</si>
  <si>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</si>
  <si>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</si>
  <si>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</si>
  <si>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</si>
  <si>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</si>
  <si>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</si>
  <si>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</si>
  <si>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</si>
  <si>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</si>
  <si>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</si>
  <si>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</si>
  <si>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</si>
  <si>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</si>
  <si>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</si>
  <si>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</si>
  <si>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</si>
  <si>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</si>
  <si>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</si>
  <si>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</si>
  <si>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</si>
  <si>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</si>
  <si>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</si>
  <si>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</si>
  <si>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</si>
  <si>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</si>
  <si>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</si>
  <si>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</si>
  <si>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</si>
  <si>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</si>
  <si>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</si>
  <si>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</si>
  <si>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</si>
  <si>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</si>
  <si>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</si>
  <si>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</si>
  <si>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</si>
  <si>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</si>
  <si>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</si>
  <si>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</si>
  <si>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</si>
  <si>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</si>
  <si>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</si>
  <si>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</si>
  <si>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</si>
  <si>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</si>
  <si>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</si>
  <si>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</si>
  <si>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</si>
  <si>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</si>
  <si>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</si>
  <si>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</si>
  <si>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</si>
  <si>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</si>
  <si>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</si>
  <si>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</si>
  <si>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</si>
  <si>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</si>
  <si>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</si>
  <si>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</si>
  <si>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</si>
  <si>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</si>
  <si>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</si>
  <si>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</si>
  <si>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</si>
  <si>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</si>
  <si>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</si>
  <si>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</si>
  <si>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</si>
  <si>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</si>
  <si>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</si>
  <si>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</si>
  <si>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</si>
  <si>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</si>
  <si>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</si>
  <si>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</si>
  <si>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</si>
  <si>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</si>
  <si>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</si>
  <si>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</si>
  <si>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</si>
  <si>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</si>
  <si>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</si>
  <si>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</si>
  <si>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</si>
  <si>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</si>
  <si>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</si>
  <si>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</si>
  <si>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</si>
  <si>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</si>
  <si>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</si>
  <si>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</si>
  <si>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</si>
  <si>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</si>
  <si>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</si>
  <si>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</si>
  <si>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</si>
  <si>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</si>
  <si>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</si>
  <si>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</si>
  <si>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</si>
  <si>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</si>
  <si>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</si>
  <si>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</si>
  <si>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</si>
  <si>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</si>
  <si>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</si>
  <si>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</si>
  <si>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</si>
  <si>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</si>
  <si>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</si>
  <si>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</si>
  <si>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</si>
  <si>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</si>
  <si>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</si>
  <si>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</si>
  <si>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</si>
  <si>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</si>
  <si>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</si>
  <si>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</si>
  <si>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</si>
  <si>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</si>
  <si>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</si>
  <si>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</si>
  <si>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</si>
  <si>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</si>
  <si>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</si>
  <si>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</si>
  <si>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</si>
  <si>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</si>
  <si>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</si>
  <si>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</si>
  <si>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</si>
  <si>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</si>
  <si>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</si>
  <si>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</si>
  <si>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</si>
  <si>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</si>
  <si>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</si>
  <si>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</si>
  <si>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</si>
  <si>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</si>
  <si>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</si>
  <si>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</si>
  <si>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</si>
  <si>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</si>
  <si>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</si>
  <si>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</si>
  <si>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</si>
  <si>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</si>
  <si>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</si>
  <si>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</si>
  <si>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</si>
  <si>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</si>
  <si>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</si>
  <si>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</si>
  <si>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</si>
  <si>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</si>
  <si>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</si>
  <si>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</si>
  <si>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</si>
  <si>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</si>
  <si>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</si>
  <si>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</si>
  <si>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</si>
  <si>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</si>
  <si>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</si>
  <si>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</si>
  <si>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</si>
  <si>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</si>
  <si>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</si>
  <si>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</si>
  <si>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</si>
  <si>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</si>
  <si>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</si>
  <si>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</si>
  <si>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</si>
  <si>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</si>
  <si>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</si>
  <si>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</si>
  <si>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</si>
  <si>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</si>
  <si>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</si>
  <si>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</si>
  <si>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</si>
  <si>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</si>
  <si>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</si>
  <si>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</si>
  <si>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</si>
  <si>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</si>
  <si>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</si>
  <si>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</si>
  <si>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</si>
  <si>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</si>
  <si>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</si>
  <si>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</si>
  <si>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</si>
  <si>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</si>
  <si>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</si>
  <si>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</si>
  <si>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</si>
  <si>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</si>
  <si>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</si>
  <si>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</si>
  <si>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</si>
  <si>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</si>
  <si>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</si>
  <si>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</si>
  <si>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</si>
  <si>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</si>
  <si>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</si>
  <si>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</si>
  <si>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</si>
  <si>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</si>
  <si>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</si>
  <si>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</si>
  <si>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</si>
  <si>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</si>
  <si>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</si>
  <si>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</si>
  <si>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</si>
  <si>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</si>
  <si>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</si>
  <si>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</si>
  <si>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</si>
  <si>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</si>
  <si>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</si>
  <si>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</si>
  <si>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</si>
  <si>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</si>
  <si>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</si>
  <si>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</si>
  <si>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</si>
  <si>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</si>
  <si>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</si>
  <si>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</si>
  <si>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</si>
  <si>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</si>
  <si>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</si>
  <si>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</si>
  <si>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</si>
  <si>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</si>
  <si>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</si>
  <si>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</si>
  <si>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</si>
  <si>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</si>
  <si>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</si>
  <si>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</si>
  <si>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</si>
  <si>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</si>
  <si>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</si>
  <si>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</si>
  <si>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</si>
  <si>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</si>
  <si>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</si>
  <si>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</si>
  <si>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</si>
  <si>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</si>
  <si>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</si>
  <si>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</si>
  <si>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</si>
  <si>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</si>
  <si>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</si>
  <si>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</si>
  <si>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</si>
  <si>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</si>
  <si>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</si>
  <si>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</si>
  <si>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</si>
  <si>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</si>
  <si>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</si>
  <si>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</si>
  <si>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</si>
  <si>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</si>
  <si>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</si>
  <si>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</si>
  <si>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</si>
  <si>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</si>
  <si>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</si>
  <si>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</si>
  <si>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</si>
  <si>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</si>
  <si>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</si>
  <si>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</si>
  <si>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</si>
  <si>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</si>
  <si>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</si>
  <si>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</si>
  <si>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</si>
  <si>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</si>
  <si>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</si>
  <si>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</si>
  <si>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</si>
  <si>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</si>
  <si>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</si>
  <si>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</si>
  <si>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</si>
  <si>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</si>
  <si>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</si>
  <si>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</si>
  <si>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</si>
  <si>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</si>
  <si>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</si>
  <si>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</si>
  <si>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</si>
  <si>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</si>
  <si>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</si>
  <si>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</si>
  <si>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</si>
  <si>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</si>
  <si>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</si>
  <si>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</si>
  <si>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</si>
  <si>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</si>
  <si>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</si>
  <si>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</si>
  <si>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</si>
  <si>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</si>
  <si>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</si>
  <si>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</si>
  <si>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</si>
  <si>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</si>
  <si>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</si>
  <si>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</si>
  <si>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</si>
  <si>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</si>
  <si>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</si>
  <si>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</si>
  <si>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</si>
  <si>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</si>
  <si>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</si>
  <si>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</si>
  <si>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</si>
  <si>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</si>
  <si>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</si>
  <si>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</si>
  <si>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</si>
  <si>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</si>
  <si>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</si>
  <si>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</si>
  <si>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</si>
  <si>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</si>
  <si>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</si>
  <si>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</si>
  <si>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</si>
  <si>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</si>
  <si>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</si>
  <si>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</si>
  <si>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</si>
  <si>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</si>
  <si>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</si>
  <si>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</si>
  <si>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</si>
  <si>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</si>
  <si>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</si>
  <si>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</si>
  <si>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</si>
  <si>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</si>
  <si>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</si>
  <si>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</si>
  <si>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</si>
  <si>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</si>
  <si>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</si>
  <si>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</si>
  <si>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</si>
  <si>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</si>
  <si>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</si>
  <si>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</si>
  <si>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</si>
  <si>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</si>
  <si>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</si>
  <si>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</si>
  <si>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</si>
  <si>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</si>
  <si>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</si>
  <si>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</si>
  <si>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</si>
  <si>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</si>
  <si>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</si>
  <si>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</si>
  <si>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</si>
  <si>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</si>
  <si>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</si>
  <si>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</si>
  <si>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</si>
  <si>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</si>
  <si>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</si>
  <si>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</si>
  <si>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</si>
  <si>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</si>
  <si>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</si>
  <si>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</si>
  <si>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</si>
  <si>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</si>
  <si>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</si>
  <si>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</si>
  <si>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</si>
  <si>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</si>
  <si>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</si>
  <si>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</si>
  <si>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</si>
  <si>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</si>
  <si>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</si>
  <si>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</si>
  <si>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</si>
  <si>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</si>
  <si>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</si>
  <si>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</si>
  <si>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</si>
  <si>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</si>
  <si>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</si>
  <si>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</si>
  <si>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</si>
  <si>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</si>
  <si>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</si>
  <si>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</si>
  <si>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</si>
  <si>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</si>
  <si>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</si>
  <si>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</si>
  <si>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</si>
  <si>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</si>
  <si>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</si>
  <si>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</si>
  <si>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</si>
  <si>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</si>
  <si>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</si>
  <si>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</si>
  <si>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</si>
  <si>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</si>
  <si>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</si>
  <si>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</si>
  <si>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</si>
  <si>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</si>
  <si>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</si>
  <si>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</si>
  <si>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</si>
  <si>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</si>
  <si>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</si>
  <si>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</si>
  <si>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</si>
  <si>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</si>
  <si>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</si>
  <si>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</si>
  <si>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</si>
  <si>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</si>
  <si>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</si>
  <si>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</si>
  <si>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</si>
  <si>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</si>
  <si>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</si>
  <si>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</si>
  <si>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</si>
  <si>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</si>
  <si>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</si>
  <si>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</si>
  <si>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</si>
  <si>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</si>
  <si>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</si>
  <si>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</si>
  <si>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</si>
  <si>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</si>
  <si>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</si>
  <si>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</si>
  <si>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</si>
  <si>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</si>
  <si>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</si>
  <si>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</si>
  <si>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</si>
  <si>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</si>
  <si>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</si>
  <si>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</si>
  <si>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</si>
  <si>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</si>
  <si>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</si>
  <si>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</si>
  <si>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</si>
  <si>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</si>
  <si>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</si>
  <si>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</si>
  <si>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</si>
  <si>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</si>
  <si>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</si>
  <si>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</si>
  <si>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</si>
  <si>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</si>
  <si>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</si>
  <si>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</si>
  <si>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</si>
  <si>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</si>
  <si>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</si>
  <si>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</si>
  <si>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</si>
  <si>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</si>
  <si>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</si>
  <si>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</si>
  <si>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</si>
  <si>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</si>
  <si>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</si>
  <si>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</si>
  <si>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</si>
  <si>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</si>
  <si>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</si>
  <si>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</si>
  <si>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</si>
  <si>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</si>
  <si>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</si>
  <si>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</si>
  <si>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</si>
  <si>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</si>
  <si>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</si>
  <si>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</si>
  <si>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</si>
  <si>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</si>
  <si>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</si>
  <si>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</si>
  <si>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</si>
  <si>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</si>
  <si>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</si>
  <si>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</si>
  <si>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</si>
  <si>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</si>
  <si>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</si>
  <si>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</si>
  <si>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</si>
  <si>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</si>
  <si>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</si>
  <si>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</si>
  <si>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</si>
  <si>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</si>
  <si>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</si>
  <si>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</si>
  <si>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</si>
  <si>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</si>
  <si>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</si>
  <si>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</si>
  <si>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</si>
  <si>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</si>
  <si>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</si>
  <si>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</si>
  <si>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</si>
  <si>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</si>
  <si>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</si>
  <si>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</si>
  <si>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</si>
  <si>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</si>
  <si>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</si>
  <si>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</si>
  <si>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</si>
  <si>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</si>
  <si>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</si>
  <si>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</si>
  <si>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</si>
  <si>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</si>
  <si>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</si>
  <si>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</si>
  <si>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</si>
  <si>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</si>
  <si>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</si>
  <si>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</si>
  <si>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</si>
  <si>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</si>
  <si>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</si>
  <si>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</si>
  <si>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</si>
  <si>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</si>
  <si>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</si>
  <si>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</si>
  <si>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</si>
  <si>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</si>
  <si>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</si>
  <si>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</si>
  <si>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</si>
  <si>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</si>
  <si>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</si>
  <si>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</si>
  <si>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</si>
  <si>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</si>
  <si>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</si>
  <si>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</si>
  <si>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</si>
  <si>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</si>
  <si>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</si>
  <si>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</si>
  <si>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</si>
  <si>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</si>
  <si>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</si>
  <si>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</si>
  <si>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</si>
  <si>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</si>
  <si>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</si>
  <si>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</si>
  <si>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</si>
  <si>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</si>
  <si>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</si>
  <si>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</si>
  <si>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</si>
  <si>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</si>
  <si>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</si>
  <si>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</si>
  <si>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</si>
  <si>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</si>
  <si>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</si>
  <si>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</si>
  <si>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</si>
  <si>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</si>
  <si>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</si>
  <si>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</si>
  <si>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</si>
  <si>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</si>
  <si>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</si>
  <si>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</si>
  <si>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</si>
  <si>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</si>
  <si>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</si>
  <si>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</si>
  <si>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</si>
  <si>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</si>
  <si>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</si>
  <si>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</si>
  <si>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</si>
  <si>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</si>
  <si>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</si>
  <si>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</si>
  <si>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</si>
  <si>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</si>
  <si>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</si>
  <si>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</si>
  <si>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</si>
  <si>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</si>
  <si>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</si>
  <si>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</si>
  <si>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</si>
  <si>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</si>
  <si>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</si>
  <si>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</si>
  <si>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</si>
  <si>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</si>
  <si>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</si>
  <si>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</si>
  <si>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</si>
  <si>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</si>
  <si>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</si>
  <si>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</si>
  <si>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</si>
  <si>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</si>
  <si>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</si>
  <si>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</si>
  <si>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</si>
  <si>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</si>
  <si>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</si>
  <si>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</si>
  <si>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</si>
  <si>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</si>
  <si>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</si>
  <si>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</si>
  <si>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</si>
  <si>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</si>
  <si>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</si>
  <si>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</si>
  <si>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</si>
  <si>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</si>
  <si>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</si>
  <si>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</si>
  <si>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</si>
  <si>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</si>
  <si>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</si>
  <si>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</si>
  <si>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</si>
  <si>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</si>
  <si>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</si>
  <si>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</si>
  <si>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</si>
  <si>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</si>
  <si>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</si>
  <si>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</si>
  <si>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</si>
  <si>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</si>
  <si>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</si>
  <si>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</si>
  <si>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</si>
  <si>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</si>
  <si>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</si>
  <si>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</si>
  <si>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</si>
  <si>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</si>
  <si>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</si>
  <si>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</si>
  <si>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</si>
  <si>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</si>
  <si>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</si>
  <si>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</si>
  <si>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</si>
  <si>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</si>
  <si>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</si>
  <si>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</si>
  <si>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</si>
  <si>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</si>
  <si>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</si>
  <si>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</si>
  <si>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</si>
  <si>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</si>
  <si>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</si>
  <si>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</si>
  <si>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</si>
  <si>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</si>
  <si>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</si>
  <si>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</si>
  <si>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</si>
  <si>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</si>
  <si>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</si>
  <si>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</si>
  <si>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</si>
  <si>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</si>
  <si>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</si>
  <si>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</si>
  <si>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</si>
  <si>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</si>
  <si>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</si>
  <si>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</si>
  <si>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</si>
  <si>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</si>
  <si>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</si>
  <si>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</si>
  <si>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</si>
  <si>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</si>
  <si>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</si>
  <si>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</si>
  <si>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</si>
  <si>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</si>
  <si>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</si>
  <si>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</si>
  <si>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</si>
  <si>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</si>
  <si>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</si>
  <si>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</si>
  <si>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</si>
  <si>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</si>
  <si>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</si>
  <si>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</si>
  <si>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</si>
  <si>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</si>
  <si>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</si>
  <si>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</si>
  <si>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</si>
  <si>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</si>
  <si>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</si>
  <si>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</si>
  <si>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</si>
  <si>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</si>
  <si>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</si>
  <si>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</si>
  <si>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</si>
  <si>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</si>
  <si>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</si>
  <si>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</si>
  <si>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</si>
  <si>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</si>
  <si>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</si>
  <si>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</si>
  <si>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</si>
  <si>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</si>
  <si>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</si>
  <si>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</si>
  <si>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</si>
  <si>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</si>
  <si>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</si>
  <si>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</si>
  <si>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</si>
  <si>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</si>
  <si>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</si>
  <si>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</si>
  <si>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</si>
  <si>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</si>
  <si>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</si>
  <si>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</si>
  <si>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</si>
  <si>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</si>
  <si>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</si>
  <si>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</si>
  <si>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</si>
  <si>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</si>
  <si>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</si>
  <si>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</si>
  <si>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</si>
  <si>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</si>
  <si>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</si>
  <si>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</si>
  <si>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</si>
  <si>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</si>
  <si>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</si>
  <si>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</si>
  <si>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</si>
  <si>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</si>
  <si>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</si>
  <si>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</si>
  <si>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</si>
  <si>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</si>
  <si>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</si>
  <si>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</si>
  <si>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</si>
  <si>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</si>
  <si>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</si>
  <si>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</si>
  <si>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</si>
  <si>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</si>
  <si>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</si>
  <si>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</si>
  <si>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</si>
  <si>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</si>
  <si>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</si>
  <si>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</si>
  <si>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</si>
  <si>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</si>
  <si>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</si>
  <si>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</si>
  <si>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</si>
  <si>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</si>
  <si>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</si>
  <si>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</si>
  <si>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</si>
  <si>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</si>
  <si>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</si>
  <si>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</si>
  <si>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</si>
  <si>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</si>
  <si>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</si>
  <si>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</si>
  <si>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</si>
  <si>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</si>
  <si>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</si>
  <si>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</si>
  <si>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</si>
  <si>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</si>
  <si>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</si>
  <si>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</si>
  <si>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</si>
  <si>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</si>
  <si>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</si>
  <si>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</si>
  <si>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</si>
  <si>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</si>
  <si>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</si>
  <si>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</si>
  <si>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</si>
  <si>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</si>
  <si>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</si>
  <si>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</si>
  <si>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</si>
  <si>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</si>
  <si>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</si>
  <si>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</si>
  <si>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</si>
  <si>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</si>
  <si>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</si>
  <si>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</si>
  <si>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</si>
  <si>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</si>
  <si>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</si>
  <si>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</si>
  <si>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</si>
  <si>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</si>
  <si>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</si>
  <si>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</si>
  <si>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</si>
  <si>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</si>
  <si>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</si>
  <si>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</si>
  <si>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</si>
  <si>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</si>
  <si>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</si>
  <si>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</si>
  <si>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</si>
  <si>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</si>
  <si>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</si>
  <si>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</si>
  <si>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</si>
  <si>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</si>
  <si>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</si>
  <si>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</si>
  <si>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</si>
  <si>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</si>
  <si>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</si>
  <si>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</si>
  <si>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</si>
  <si>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</si>
  <si>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</si>
  <si>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</si>
  <si>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</si>
  <si>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</si>
  <si>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</si>
  <si>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</si>
  <si>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</si>
  <si>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</si>
  <si>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</si>
  <si>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</si>
  <si>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</si>
  <si>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</si>
  <si>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</si>
  <si>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</si>
  <si>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</si>
  <si>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</si>
  <si>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</si>
  <si>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</si>
  <si>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</si>
  <si>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</si>
  <si>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</si>
  <si>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</si>
  <si>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</si>
  <si>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</si>
  <si>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</si>
  <si>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</si>
  <si>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</si>
  <si>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</si>
  <si>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</si>
  <si>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</si>
  <si>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</si>
  <si>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</si>
  <si>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</si>
  <si>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</si>
  <si>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</si>
  <si>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</si>
  <si>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</si>
  <si>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</si>
  <si>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</si>
  <si>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</si>
  <si>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</si>
  <si>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</si>
  <si>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</si>
  <si>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</si>
  <si>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</si>
  <si>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</si>
  <si>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</si>
  <si>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</si>
  <si>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</si>
  <si>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</si>
  <si>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</si>
  <si>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</si>
  <si>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</si>
  <si>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</si>
  <si>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</si>
  <si>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</si>
  <si>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</si>
  <si>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</si>
  <si>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</si>
  <si>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</si>
  <si>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</si>
  <si>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</si>
  <si>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</si>
  <si>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</si>
  <si>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</si>
  <si>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</si>
  <si>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</si>
  <si>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</si>
  <si>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</si>
  <si>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</si>
  <si>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</si>
  <si>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</si>
  <si>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</si>
  <si>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</si>
  <si>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</si>
  <si>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</si>
  <si>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</si>
  <si>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</si>
  <si>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</si>
  <si>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</si>
  <si>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</si>
  <si>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</si>
  <si>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</si>
  <si>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</si>
  <si>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</si>
  <si>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</si>
  <si>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</si>
  <si>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</si>
  <si>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</si>
  <si>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</si>
  <si>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</si>
  <si>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</si>
  <si>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</si>
  <si>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</si>
  <si>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</si>
  <si>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</si>
  <si>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</si>
  <si>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</si>
  <si>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</si>
  <si>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</si>
  <si>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</si>
  <si>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</si>
  <si>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</si>
  <si>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</si>
  <si>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</si>
  <si>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</si>
  <si>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</si>
  <si>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</si>
  <si>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</si>
  <si>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</si>
  <si>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</si>
  <si>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</si>
  <si>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</si>
  <si>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</si>
  <si>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</si>
  <si>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</si>
  <si>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</si>
  <si>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</si>
  <si>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</si>
  <si>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</si>
  <si>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</si>
  <si>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</si>
  <si>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</si>
  <si>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</si>
  <si>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</si>
  <si>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</si>
  <si>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</si>
  <si>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</si>
  <si>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</si>
  <si>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</si>
  <si>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</si>
  <si>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</si>
  <si>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</si>
  <si>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</si>
  <si>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</si>
  <si>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</si>
  <si>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</si>
  <si>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</si>
  <si>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</si>
  <si>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</si>
  <si>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</si>
  <si>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</si>
  <si>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</si>
  <si>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</si>
  <si>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</si>
  <si>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</si>
  <si>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</si>
  <si>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</si>
  <si>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</si>
  <si>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</si>
  <si>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</si>
  <si>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</si>
  <si>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</si>
  <si>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</si>
  <si>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</si>
  <si>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</si>
  <si>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</si>
  <si>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</si>
  <si>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</si>
  <si>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</si>
  <si>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</si>
  <si>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</si>
  <si>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</si>
  <si>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</si>
  <si>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</si>
  <si>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</si>
  <si>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</si>
  <si>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</si>
  <si>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</si>
  <si>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</si>
  <si>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</si>
  <si>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</si>
  <si>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</si>
  <si>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</si>
  <si>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</si>
  <si>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</si>
  <si>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</si>
  <si>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</si>
  <si>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</si>
  <si>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</si>
  <si>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</si>
  <si>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</si>
  <si>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</si>
  <si>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</si>
  <si>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</si>
  <si>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</si>
  <si>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</si>
  <si>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</si>
  <si>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</si>
  <si>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</si>
  <si>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</si>
  <si>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</si>
  <si>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</si>
  <si>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</si>
  <si>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</si>
  <si>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</si>
  <si>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</si>
  <si>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</si>
  <si>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</si>
  <si>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</si>
  <si>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</si>
  <si>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</si>
  <si>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</si>
  <si>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</si>
  <si>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</si>
  <si>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</si>
  <si>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</si>
  <si>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</si>
  <si>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</si>
  <si>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</si>
  <si>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</si>
  <si>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</si>
  <si>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</si>
  <si>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</si>
  <si>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</si>
  <si>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</si>
  <si>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</si>
  <si>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</si>
  <si>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</si>
  <si>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</si>
  <si>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</si>
  <si>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</si>
  <si>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</si>
  <si>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</si>
  <si>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</si>
  <si>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</si>
  <si>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</si>
  <si>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</si>
  <si>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</si>
  <si>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</si>
  <si>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</si>
  <si>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</si>
  <si>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</si>
  <si>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</si>
  <si>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</si>
  <si>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</si>
  <si>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</si>
  <si>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</si>
  <si>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</si>
  <si>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</si>
  <si>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</si>
  <si>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</si>
  <si>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</si>
  <si>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</si>
  <si>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</si>
  <si>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</si>
  <si>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</si>
  <si>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</si>
  <si>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</si>
  <si>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</si>
  <si>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</si>
  <si>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</si>
  <si>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</si>
  <si>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</si>
  <si>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</si>
  <si>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</si>
  <si>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</si>
  <si>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</si>
  <si>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</si>
  <si>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</si>
  <si>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</si>
  <si>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</si>
  <si>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</si>
  <si>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</si>
  <si>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</si>
  <si>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</si>
  <si>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</si>
  <si>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</si>
  <si>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</si>
  <si>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</si>
  <si>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</si>
  <si>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</si>
  <si>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</si>
  <si>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</si>
  <si>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</si>
  <si>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</si>
  <si>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</si>
  <si>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</si>
  <si>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</si>
  <si>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</si>
  <si>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</si>
  <si>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</si>
  <si>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</si>
  <si>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</si>
  <si>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</si>
  <si>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</si>
  <si>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</si>
  <si>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</si>
  <si>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</si>
  <si>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</si>
  <si>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</si>
  <si>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</si>
  <si>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</si>
  <si>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</si>
  <si>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</si>
  <si>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</si>
  <si>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</si>
  <si>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</si>
  <si>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</si>
  <si>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</si>
  <si>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</si>
  <si>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</si>
  <si>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</si>
  <si>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</si>
  <si>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</si>
  <si>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</si>
  <si>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</si>
  <si>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</si>
  <si>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</si>
  <si>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</si>
  <si>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</si>
  <si>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</si>
  <si>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</si>
  <si>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</si>
  <si>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</si>
  <si>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</si>
  <si>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</si>
  <si>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</si>
  <si>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</si>
  <si>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</si>
  <si>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</si>
  <si>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</si>
  <si>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</si>
  <si>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</si>
  <si>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</si>
  <si>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</si>
  <si>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</si>
  <si>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</si>
  <si>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</si>
  <si>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</si>
  <si>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</si>
  <si>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</si>
  <si>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</si>
  <si>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</si>
  <si>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</si>
  <si>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</si>
  <si>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</si>
  <si>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</si>
  <si>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</si>
  <si>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</si>
  <si>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</si>
  <si>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</si>
  <si>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</si>
  <si>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</si>
  <si>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</si>
  <si>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</si>
  <si>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</si>
  <si>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</si>
  <si>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</si>
  <si>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</si>
  <si>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</si>
  <si>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</si>
  <si>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</si>
  <si>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</si>
  <si>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</si>
  <si>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</si>
  <si>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</si>
  <si>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</si>
  <si>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</si>
  <si>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</si>
  <si>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</si>
  <si>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</si>
  <si>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</si>
  <si>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</si>
  <si>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</si>
  <si>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</si>
  <si>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</si>
  <si>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</si>
  <si>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</si>
  <si>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</si>
  <si>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</si>
  <si>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</si>
  <si>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</si>
  <si>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</si>
  <si>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</si>
  <si>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</si>
  <si>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</si>
  <si>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</si>
  <si>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</si>
  <si>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</si>
  <si>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</si>
  <si>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</si>
  <si>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</si>
  <si>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</si>
  <si>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</si>
  <si>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</si>
  <si>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</si>
  <si>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</si>
  <si>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</si>
  <si>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</si>
  <si>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</si>
  <si>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</si>
  <si>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</si>
  <si>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</si>
  <si>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</si>
  <si>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</si>
  <si>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</si>
  <si>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</si>
  <si>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</si>
  <si>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</si>
  <si>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</si>
  <si>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</si>
  <si>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</si>
  <si>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</si>
  <si>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</si>
  <si>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</si>
  <si>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</si>
  <si>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</si>
  <si>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</si>
  <si>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</si>
  <si>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</si>
  <si>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</si>
  <si>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</si>
  <si>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</si>
  <si>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</si>
  <si>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</si>
  <si>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</si>
  <si>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</si>
  <si>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</si>
  <si>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</si>
  <si>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</si>
  <si>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</si>
  <si>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</si>
  <si>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</si>
  <si>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</si>
  <si>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</si>
  <si>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</si>
  <si>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</si>
  <si>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</si>
  <si>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</si>
  <si>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</si>
  <si>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</si>
  <si>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</si>
  <si>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</si>
  <si>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</si>
  <si>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</si>
  <si>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</si>
  <si>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</si>
  <si>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</si>
  <si>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</si>
  <si>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</si>
  <si>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</si>
  <si>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</si>
  <si>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</si>
  <si>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</si>
  <si>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</si>
  <si>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</si>
  <si>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</si>
  <si>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</si>
  <si>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</si>
  <si>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</si>
  <si>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</si>
  <si>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</si>
  <si>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</si>
  <si>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</si>
  <si>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</si>
  <si>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</si>
  <si>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</si>
  <si>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</si>
  <si>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</si>
  <si>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</si>
  <si>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</si>
  <si>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</si>
  <si>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</si>
  <si>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</si>
  <si>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</si>
  <si>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</si>
  <si>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</si>
  <si>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</si>
  <si>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</si>
  <si>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</si>
  <si>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</si>
  <si>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</si>
  <si>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</si>
  <si>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</si>
  <si>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</si>
  <si>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</si>
  <si>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</si>
  <si>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</si>
  <si>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</si>
  <si>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</si>
  <si>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</si>
  <si>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</si>
  <si>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</si>
  <si>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</si>
  <si>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</si>
  <si>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</si>
  <si>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</si>
  <si>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</si>
  <si>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</si>
  <si>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</si>
  <si>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</si>
  <si>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</si>
  <si>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</si>
  <si>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</si>
  <si>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</si>
  <si>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</si>
  <si>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</si>
  <si>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</si>
  <si>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</si>
  <si>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</si>
  <si>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</si>
  <si>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</si>
  <si>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</si>
  <si>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</si>
  <si>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</si>
  <si>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</si>
  <si>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</si>
  <si>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</si>
  <si>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</si>
  <si>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</si>
  <si>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</si>
  <si>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</si>
  <si>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</si>
  <si>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</si>
  <si>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</si>
  <si>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</si>
  <si>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</si>
  <si>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</si>
  <si>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</si>
  <si>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</si>
  <si>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</si>
  <si>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</si>
  <si>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</si>
  <si>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</si>
  <si>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</si>
  <si>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</si>
  <si>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</si>
  <si>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</si>
  <si>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</si>
  <si>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</si>
  <si>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</si>
  <si>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</si>
  <si>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</si>
  <si>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</si>
  <si>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</si>
  <si>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</si>
  <si>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</si>
  <si>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</si>
  <si>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</si>
  <si>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</si>
  <si>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</si>
  <si>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</si>
  <si>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</si>
  <si>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</si>
  <si>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</si>
  <si>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</si>
  <si>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</si>
  <si>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</si>
  <si>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</si>
  <si>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</si>
  <si>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</si>
  <si>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</si>
  <si>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</si>
  <si>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</si>
  <si>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</si>
  <si>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</si>
  <si>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</si>
  <si>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</si>
  <si>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</si>
  <si>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</si>
  <si>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</si>
  <si>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</si>
  <si>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</si>
  <si>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</si>
  <si>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</si>
  <si>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</si>
  <si>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</si>
  <si>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</si>
  <si>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</si>
  <si>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</si>
  <si>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</si>
  <si>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</si>
  <si>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</si>
  <si>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</si>
  <si>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</si>
  <si>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</si>
  <si>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</si>
  <si>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</si>
  <si>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</si>
  <si>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</si>
  <si>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</si>
  <si>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</si>
  <si>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</si>
  <si>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</si>
  <si>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</si>
  <si>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</si>
  <si>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</si>
  <si>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</si>
  <si>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</si>
  <si>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</si>
  <si>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</si>
  <si>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</si>
  <si>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</si>
  <si>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</si>
  <si>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</si>
  <si>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</si>
  <si>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</si>
  <si>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</si>
  <si>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</si>
  <si>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</si>
  <si>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</si>
  <si>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</si>
  <si>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</si>
  <si>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</si>
  <si>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</si>
  <si>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</si>
  <si>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</si>
  <si>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</si>
  <si>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</si>
  <si>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</si>
  <si>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</si>
  <si>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</si>
  <si>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</si>
  <si>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</si>
  <si>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</si>
  <si>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</si>
  <si>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</si>
  <si>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</si>
  <si>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</si>
  <si>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</si>
  <si>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</si>
  <si>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</si>
  <si>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</si>
  <si>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</si>
  <si>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</si>
  <si>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</si>
  <si>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</si>
  <si>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</si>
  <si>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</si>
  <si>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</si>
  <si>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</si>
  <si>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</si>
  <si>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</si>
  <si>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</si>
  <si>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</si>
  <si>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</si>
  <si>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</si>
  <si>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</si>
  <si>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</si>
  <si>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</si>
  <si>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</si>
  <si>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</si>
  <si>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</si>
  <si>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</si>
  <si>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</si>
  <si>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</si>
  <si>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</si>
  <si>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</si>
  <si>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</si>
  <si>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</si>
  <si>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</si>
  <si>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</si>
  <si>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</si>
  <si>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</si>
  <si>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</si>
  <si>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</si>
  <si>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</si>
  <si>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</si>
  <si>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</si>
  <si>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</si>
  <si>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</si>
  <si>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</si>
  <si>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</si>
  <si>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</si>
  <si>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</si>
  <si>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</si>
  <si>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</si>
  <si>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</si>
  <si>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</si>
  <si>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</si>
  <si>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</si>
  <si>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</si>
  <si>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</si>
  <si>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</si>
  <si>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</si>
  <si>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</si>
  <si>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</si>
  <si>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</si>
  <si>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</si>
  <si>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</si>
  <si>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</si>
  <si>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</si>
  <si>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</si>
  <si>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</si>
  <si>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</si>
  <si>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</si>
  <si>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</si>
  <si>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</si>
  <si>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</si>
  <si>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</si>
  <si>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</si>
  <si>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</si>
  <si>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</si>
  <si>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</si>
  <si>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</si>
  <si>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</si>
  <si>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</si>
  <si>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</si>
  <si>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</si>
  <si>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</si>
  <si>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</si>
  <si>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</si>
  <si>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</si>
  <si>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</si>
  <si>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</si>
  <si>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</si>
  <si>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</si>
  <si>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</si>
  <si>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</si>
  <si>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</si>
  <si>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</si>
  <si>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</si>
  <si>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</si>
  <si>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</si>
  <si>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</si>
  <si>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</si>
  <si>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</si>
  <si>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</si>
  <si>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</si>
  <si>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</si>
  <si>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</si>
  <si>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</si>
  <si>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</si>
  <si>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</si>
  <si>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</si>
  <si>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</si>
  <si>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</si>
  <si>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</si>
  <si>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</si>
  <si>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</si>
  <si>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</si>
  <si>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</si>
  <si>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</si>
  <si>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</si>
  <si>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</si>
  <si>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</si>
  <si>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</si>
  <si>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</si>
  <si>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</si>
  <si>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</si>
  <si>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</si>
  <si>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</si>
  <si>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</si>
  <si>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</si>
  <si>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</si>
  <si>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</si>
  <si>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</si>
  <si>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</si>
  <si>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</si>
  <si>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</si>
  <si>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</si>
  <si>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</si>
  <si>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</si>
  <si>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</si>
  <si>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</si>
  <si>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</si>
  <si>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</si>
  <si>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</si>
  <si>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</si>
  <si>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</si>
  <si>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</si>
  <si>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</si>
  <si>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</si>
  <si>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</si>
  <si>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</si>
  <si>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</si>
  <si>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</si>
  <si>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</si>
  <si>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</si>
  <si>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</si>
  <si>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</si>
  <si>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</si>
  <si>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</si>
  <si>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</si>
  <si>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</si>
  <si>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</si>
  <si>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</si>
  <si>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</si>
  <si>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</si>
  <si>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</si>
  <si>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</si>
  <si>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</si>
  <si>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</si>
  <si>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</si>
  <si>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</si>
  <si>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</si>
  <si>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</si>
  <si>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</si>
  <si>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</si>
  <si>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</si>
  <si>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</si>
  <si>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</si>
  <si>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</si>
  <si>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</si>
  <si>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</si>
  <si>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</si>
  <si>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</si>
  <si>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</si>
  <si>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</si>
  <si>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</si>
  <si>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</si>
  <si>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</si>
  <si>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</si>
  <si>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</si>
  <si>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</si>
  <si>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</si>
  <si>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</si>
  <si>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</si>
  <si>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</si>
  <si>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</si>
  <si>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</si>
  <si>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</si>
  <si>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</si>
  <si>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</si>
  <si>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</si>
  <si>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</si>
  <si>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</si>
  <si>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</si>
  <si>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</si>
  <si>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</si>
  <si>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</si>
  <si>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</si>
  <si>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</si>
  <si>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</si>
  <si>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</si>
  <si>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</si>
  <si>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</si>
  <si>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</si>
  <si>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</si>
  <si>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</si>
  <si>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</si>
  <si>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</si>
  <si>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</si>
  <si>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</si>
  <si>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</si>
  <si>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</si>
  <si>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</si>
  <si>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</si>
  <si>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</si>
  <si>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</si>
  <si>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</si>
  <si>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</si>
  <si>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</si>
  <si>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</si>
  <si>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</si>
  <si>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</si>
  <si>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</si>
  <si>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</si>
  <si>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</si>
  <si>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</si>
  <si>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</si>
  <si>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</si>
  <si>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</si>
  <si>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</si>
  <si>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</si>
  <si>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</si>
  <si>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</si>
  <si>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</si>
  <si>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</si>
  <si>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</si>
  <si>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</si>
  <si>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</si>
  <si>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</si>
  <si>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</si>
  <si>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</si>
  <si>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</si>
  <si>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</si>
  <si>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</si>
  <si>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</si>
  <si>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</si>
  <si>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</si>
  <si>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</si>
  <si>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</si>
  <si>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</si>
  <si>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</si>
  <si>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</si>
  <si>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</si>
  <si>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</si>
  <si>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</si>
  <si>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</si>
  <si>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</si>
  <si>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</si>
  <si>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</si>
  <si>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</si>
  <si>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</si>
  <si>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</si>
  <si>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</si>
  <si>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</si>
  <si>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</si>
  <si>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</si>
  <si>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</si>
  <si>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</si>
  <si>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</si>
  <si>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</si>
  <si>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</si>
  <si>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</si>
  <si>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</si>
  <si>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</si>
  <si>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</si>
  <si>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</si>
  <si>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</si>
  <si>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</si>
  <si>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</si>
  <si>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</si>
  <si>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</si>
  <si>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</si>
  <si>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</si>
  <si>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</si>
  <si>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</si>
  <si>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</si>
  <si>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</si>
  <si>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</si>
  <si>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</si>
  <si>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</si>
  <si>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</si>
  <si>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</si>
  <si>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</si>
  <si>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</si>
  <si>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</si>
  <si>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</si>
  <si>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</si>
  <si>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</si>
  <si>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</si>
  <si>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</si>
  <si>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</si>
  <si>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</si>
  <si>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</si>
  <si>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</si>
  <si>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</si>
  <si>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</si>
  <si>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</si>
  <si>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</si>
  <si>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</si>
  <si>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</si>
  <si>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</si>
  <si>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</si>
  <si>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</si>
  <si>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</si>
  <si>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</si>
  <si>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</si>
  <si>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</si>
  <si>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</si>
  <si>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</si>
  <si>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</si>
  <si>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</si>
  <si>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</si>
  <si>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</si>
  <si>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</si>
  <si>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</si>
  <si>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</si>
  <si>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</si>
  <si>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</si>
  <si>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</si>
  <si>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</si>
  <si>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</si>
  <si>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</si>
  <si>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</si>
  <si>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</si>
  <si>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</si>
  <si>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</si>
  <si>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</si>
  <si>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</si>
  <si>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</si>
  <si>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</si>
  <si>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</si>
  <si>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</si>
  <si>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</si>
  <si>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</si>
  <si>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</si>
  <si>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</si>
  <si>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</si>
  <si>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</si>
  <si>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</si>
  <si>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</si>
  <si>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</si>
  <si>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</si>
  <si>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</si>
  <si>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</si>
  <si>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</si>
  <si>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</si>
  <si>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</si>
  <si>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</si>
  <si>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</si>
  <si>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</si>
  <si>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</si>
  <si>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</si>
  <si>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</si>
  <si>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</si>
  <si>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</si>
  <si>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</si>
  <si>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</si>
  <si>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</si>
  <si>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</si>
  <si>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</si>
  <si>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</si>
  <si>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</si>
  <si>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</si>
  <si>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</si>
  <si>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</si>
  <si>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</si>
  <si>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</si>
  <si>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</si>
  <si>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</si>
  <si>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</si>
  <si>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</si>
  <si>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</si>
  <si>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</si>
  <si>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</si>
  <si>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</si>
  <si>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</si>
  <si>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</si>
  <si>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</si>
  <si>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</si>
  <si>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</si>
  <si>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</si>
  <si>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</si>
  <si>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</si>
  <si>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</si>
  <si>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</si>
  <si>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</si>
  <si>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</si>
  <si>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</si>
  <si>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</si>
  <si>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</si>
  <si>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</si>
  <si>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</si>
  <si>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</si>
  <si>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</si>
  <si>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</si>
  <si>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</si>
  <si>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</si>
  <si>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</si>
  <si>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</si>
  <si>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</si>
  <si>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</si>
  <si>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</si>
  <si>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</si>
  <si>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</si>
  <si>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</si>
  <si>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</si>
  <si>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</si>
  <si>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</si>
  <si>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</si>
  <si>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</si>
  <si>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</si>
  <si>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</si>
  <si>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</si>
  <si>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</si>
  <si>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</si>
  <si>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</si>
  <si>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</si>
  <si>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</si>
  <si>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</si>
  <si>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</si>
  <si>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</si>
  <si>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</si>
  <si>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</si>
  <si>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</si>
  <si>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</si>
  <si>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</si>
  <si>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</si>
  <si>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</si>
  <si>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</si>
  <si>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</si>
  <si>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</si>
  <si>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</si>
  <si>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</si>
  <si>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</si>
  <si>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</si>
  <si>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</si>
  <si>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</si>
  <si>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</si>
  <si>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</si>
  <si>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</si>
  <si>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</si>
  <si>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</si>
  <si>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</si>
  <si>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</si>
  <si>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</si>
  <si>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</si>
  <si>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</si>
  <si>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</si>
  <si>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</si>
  <si>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</si>
  <si>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</si>
  <si>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</si>
  <si>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</si>
  <si>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</si>
  <si>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</si>
  <si>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</si>
  <si>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</si>
  <si>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</si>
  <si>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</si>
  <si>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</si>
  <si>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</si>
  <si>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</si>
  <si>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</si>
  <si>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</si>
  <si>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</si>
  <si>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</si>
  <si>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</si>
  <si>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</si>
  <si>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</si>
  <si>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</si>
  <si>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</si>
  <si>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</si>
  <si>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</si>
  <si>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</si>
  <si>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</si>
  <si>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</si>
  <si>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</si>
  <si>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</si>
  <si>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</si>
  <si>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</si>
  <si>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</si>
  <si>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</si>
  <si>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</si>
  <si>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</si>
  <si>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</si>
  <si>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</si>
  <si>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</si>
  <si>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</si>
  <si>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</si>
  <si>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</si>
  <si>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</si>
  <si>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</si>
  <si>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</si>
  <si>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</si>
  <si>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</si>
  <si>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</si>
  <si>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</si>
  <si>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</si>
  <si>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</si>
  <si>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</si>
  <si>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</si>
  <si>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</si>
  <si>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</si>
  <si>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</si>
  <si>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</si>
  <si>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</si>
  <si>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</si>
  <si>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</si>
  <si>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</si>
  <si>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</si>
  <si>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</si>
  <si>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</si>
  <si>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</si>
  <si>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</si>
  <si>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</si>
  <si>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</si>
  <si>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</si>
  <si>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</si>
  <si>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</si>
  <si>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</si>
  <si>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</si>
  <si>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</si>
  <si>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</si>
  <si>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</si>
  <si>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</si>
  <si>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</si>
  <si>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</si>
  <si>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</si>
  <si>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</si>
  <si>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</si>
  <si>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</si>
  <si>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</si>
  <si>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</si>
  <si>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</si>
  <si>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</si>
  <si>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</si>
  <si>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</si>
  <si>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</si>
  <si>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</si>
  <si>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</si>
  <si>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</si>
  <si>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</si>
  <si>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</si>
  <si>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</si>
  <si>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</si>
  <si>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</si>
  <si>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</si>
  <si>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</si>
  <si>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</si>
  <si>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</si>
  <si>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</si>
  <si>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</si>
  <si>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</si>
  <si>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</si>
  <si>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</si>
  <si>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</si>
  <si>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</si>
  <si>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</si>
  <si>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</si>
  <si>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</si>
  <si>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</si>
  <si>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</si>
  <si>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</si>
  <si>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</si>
  <si>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</si>
  <si>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</si>
  <si>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</si>
  <si>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</si>
  <si>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</si>
  <si>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</si>
  <si>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</si>
  <si>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</si>
  <si>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</si>
  <si>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</si>
  <si>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</si>
  <si>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</si>
  <si>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</si>
  <si>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</si>
  <si>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</si>
  <si>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</si>
  <si>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</si>
  <si>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</si>
  <si>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</si>
  <si>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</si>
  <si>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</si>
  <si>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</si>
  <si>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</si>
  <si>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</si>
  <si>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</si>
  <si>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</si>
  <si>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</si>
  <si>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</si>
  <si>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</si>
  <si>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</si>
  <si>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</si>
  <si>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</si>
  <si>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</si>
  <si>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</si>
  <si>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</si>
  <si>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</si>
  <si>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</si>
  <si>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</si>
  <si>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</si>
  <si>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</si>
  <si>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</si>
  <si>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</si>
  <si>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</si>
  <si>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</si>
  <si>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</si>
  <si>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</si>
  <si>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</si>
  <si>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</si>
  <si>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</si>
  <si>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</si>
  <si>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</si>
  <si>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</si>
  <si>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</si>
  <si>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</si>
  <si>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</si>
  <si>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</si>
  <si>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</si>
  <si>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</si>
  <si>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</si>
  <si>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</si>
  <si>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</si>
  <si>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</si>
  <si>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</si>
  <si>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</si>
  <si>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</si>
  <si>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</si>
  <si>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</si>
  <si>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</si>
  <si>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</si>
  <si>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</si>
  <si>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</si>
  <si>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</si>
  <si>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</si>
  <si>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</si>
  <si>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</si>
  <si>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</si>
  <si>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</si>
  <si>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</si>
  <si>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</si>
  <si>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</si>
  <si>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</si>
  <si>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</si>
  <si>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</si>
  <si>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</si>
  <si>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</si>
  <si>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</si>
  <si>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</si>
  <si>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</si>
  <si>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</si>
  <si>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</si>
  <si>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</si>
  <si>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</si>
  <si>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</si>
  <si>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</si>
  <si>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</si>
  <si>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</si>
  <si>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</si>
  <si>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</si>
  <si>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</si>
  <si>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</si>
  <si>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</si>
  <si>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</si>
  <si>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</si>
  <si>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</si>
  <si>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</si>
  <si>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</si>
  <si>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</si>
  <si>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</si>
  <si>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</si>
  <si>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</si>
  <si>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</si>
  <si>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</si>
  <si>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</si>
  <si>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</si>
  <si>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</si>
  <si>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</si>
  <si>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</si>
  <si>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</si>
  <si>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</si>
  <si>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</si>
  <si>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</si>
  <si>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</si>
  <si>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</si>
  <si>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</si>
  <si>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</si>
  <si>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</si>
  <si>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</si>
  <si>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</si>
  <si>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</si>
  <si>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</si>
  <si>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</si>
  <si>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</si>
  <si>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</si>
  <si>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</si>
  <si>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</si>
  <si>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</si>
  <si>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</si>
  <si>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</si>
  <si>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</si>
  <si>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</si>
  <si>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</si>
  <si>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</si>
  <si>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</si>
  <si>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</si>
  <si>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</si>
  <si>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</si>
  <si>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</si>
  <si>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</si>
  <si>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</si>
  <si>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</si>
  <si>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</si>
  <si>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</si>
  <si>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</si>
  <si>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</si>
  <si>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</si>
  <si>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</si>
  <si>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</si>
  <si>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</si>
  <si>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</si>
  <si>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</si>
  <si>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</si>
  <si>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</si>
  <si>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</si>
  <si>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</si>
  <si>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</si>
  <si>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</si>
  <si>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</si>
  <si>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</si>
  <si>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</si>
  <si>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</si>
  <si>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</si>
  <si>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</si>
  <si>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</si>
  <si>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</si>
  <si>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</si>
  <si>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</si>
  <si>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</si>
  <si>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</si>
  <si>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</si>
  <si>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</si>
  <si>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</si>
  <si>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</si>
  <si>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</si>
  <si>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</si>
  <si>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</si>
  <si>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</si>
  <si>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</si>
  <si>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</si>
  <si>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</si>
  <si>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</si>
  <si>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</si>
  <si>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</si>
  <si>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</si>
  <si>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</si>
  <si>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</si>
  <si>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</si>
  <si>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</si>
  <si>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</si>
  <si>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</si>
  <si>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</si>
  <si>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</si>
  <si>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</si>
  <si>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</si>
  <si>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</si>
  <si>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</si>
  <si>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</si>
  <si>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</si>
  <si>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</si>
  <si>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</si>
  <si>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</si>
  <si>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</si>
  <si>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</si>
  <si>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</si>
  <si>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</si>
  <si>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</si>
  <si>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</si>
  <si>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</si>
  <si>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</si>
  <si>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</si>
  <si>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</si>
  <si>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</si>
  <si>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</si>
  <si>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</si>
  <si>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</si>
  <si>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</si>
  <si>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</si>
  <si>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</si>
  <si>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</si>
  <si>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</si>
  <si>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</si>
  <si>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</si>
  <si>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</si>
  <si>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</si>
  <si>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</si>
  <si>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</si>
  <si>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</si>
  <si>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</si>
  <si>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</si>
  <si>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</si>
  <si>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</si>
  <si>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</si>
  <si>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</si>
  <si>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</si>
  <si>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</si>
  <si>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</si>
  <si>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</si>
  <si>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</si>
  <si>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</si>
  <si>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</si>
  <si>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</si>
  <si>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</si>
  <si>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</si>
  <si>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</si>
  <si>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</si>
  <si>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</si>
  <si>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</si>
  <si>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</si>
  <si>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</si>
  <si>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</si>
  <si>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</si>
  <si>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</si>
  <si>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</si>
  <si>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</si>
  <si>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</si>
  <si>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</si>
  <si>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</si>
  <si>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</si>
  <si>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</si>
  <si>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</si>
  <si>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</si>
  <si>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</si>
  <si>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</si>
  <si>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</si>
  <si>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</si>
  <si>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</si>
  <si>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</si>
  <si>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</si>
  <si>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</si>
  <si>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</si>
  <si>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</si>
  <si>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</si>
  <si>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</si>
  <si>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</si>
  <si>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</si>
  <si>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</si>
  <si>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</si>
  <si>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</si>
  <si>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</si>
  <si>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</si>
  <si>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</si>
  <si>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</si>
  <si>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</si>
  <si>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</si>
  <si>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</si>
  <si>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</si>
  <si>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</si>
  <si>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</si>
  <si>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</si>
  <si>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</si>
  <si>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</si>
  <si>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</si>
  <si>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</si>
  <si>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</si>
  <si>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</si>
  <si>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</si>
  <si>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</si>
  <si>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</si>
  <si>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</si>
  <si>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</si>
  <si>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</si>
  <si>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</si>
  <si>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</si>
  <si>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</si>
  <si>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</si>
  <si>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</si>
  <si>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</si>
  <si>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</si>
  <si>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</si>
  <si>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</si>
  <si>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</si>
  <si>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</si>
  <si>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</si>
  <si>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</si>
  <si>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</si>
  <si>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</si>
  <si>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</si>
  <si>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</si>
  <si>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</si>
  <si>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</si>
  <si>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</si>
  <si>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</si>
  <si>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</si>
  <si>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</si>
  <si>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</si>
  <si>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</si>
  <si>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</si>
  <si>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</si>
  <si>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</si>
  <si>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</si>
  <si>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</si>
  <si>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</si>
  <si>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</si>
  <si>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</si>
  <si>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</si>
  <si>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</si>
  <si>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</si>
  <si>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</si>
  <si>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</si>
  <si>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</si>
  <si>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</si>
  <si>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</si>
  <si>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</si>
  <si>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</si>
  <si>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</si>
  <si>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</si>
  <si>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</si>
  <si>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</si>
  <si>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</si>
  <si>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</si>
  <si>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</si>
  <si>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</si>
  <si>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</si>
  <si>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</si>
  <si>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</si>
  <si>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</si>
  <si>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</si>
  <si>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</si>
  <si>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</si>
  <si>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</si>
  <si>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</si>
  <si>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</si>
  <si>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</si>
  <si>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</si>
  <si>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</si>
  <si>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</si>
  <si>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</si>
  <si>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</si>
  <si>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</si>
  <si>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</si>
  <si>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</si>
  <si>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</si>
  <si>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</si>
  <si>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</si>
  <si>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</si>
  <si>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</si>
  <si>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</si>
  <si>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</si>
  <si>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</si>
  <si>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</si>
  <si>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</si>
  <si>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</si>
  <si>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</si>
  <si>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</si>
  <si>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</si>
  <si>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</si>
  <si>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</si>
  <si>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</si>
  <si>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</si>
  <si>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</si>
  <si>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</si>
  <si>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</si>
  <si>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</si>
  <si>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</si>
  <si>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</si>
  <si>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</si>
  <si>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</si>
  <si>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</si>
  <si>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</si>
  <si>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</si>
  <si>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</si>
  <si>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</si>
  <si>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</si>
  <si>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</si>
  <si>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</si>
  <si>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</si>
  <si>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</si>
  <si>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</si>
  <si>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</si>
  <si>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</si>
  <si>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</si>
  <si>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</si>
  <si>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</si>
  <si>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</si>
  <si>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</si>
  <si>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</si>
  <si>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</si>
  <si>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</si>
  <si>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</si>
  <si>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</si>
  <si>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</si>
  <si>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</si>
  <si>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</si>
  <si>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</si>
  <si>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</si>
  <si>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</si>
  <si>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</si>
  <si>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</si>
  <si>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</si>
  <si>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</si>
  <si>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</si>
  <si>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</si>
  <si>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</si>
  <si>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</si>
  <si>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</si>
  <si>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</si>
  <si>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</si>
  <si>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</si>
  <si>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</si>
  <si>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</si>
  <si>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</si>
  <si>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</si>
  <si>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</si>
  <si>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</si>
  <si>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</si>
  <si>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</si>
  <si>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</si>
  <si>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</si>
  <si>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</si>
  <si>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</si>
  <si>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</si>
  <si>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</si>
  <si>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</si>
  <si>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</si>
  <si>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</si>
  <si>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</si>
  <si>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</si>
  <si>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</si>
  <si>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</si>
  <si>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</si>
  <si>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</si>
  <si>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</si>
  <si>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</si>
  <si>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</si>
  <si>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</si>
  <si>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</si>
  <si>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</si>
  <si>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</si>
  <si>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</si>
  <si>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</si>
  <si>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</si>
  <si>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</si>
  <si>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</si>
  <si>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</si>
  <si>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</si>
  <si>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</si>
  <si>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</si>
  <si>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</si>
  <si>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</si>
  <si>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</si>
  <si>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</si>
  <si>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</si>
  <si>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</si>
  <si>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</si>
  <si>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</si>
  <si>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</si>
  <si>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</si>
  <si>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</si>
  <si>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</si>
  <si>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</si>
  <si>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</si>
  <si>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</si>
  <si>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</si>
  <si>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</si>
  <si>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</si>
  <si>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</si>
  <si>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</si>
  <si>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</si>
  <si>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</si>
  <si>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</si>
  <si>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</si>
  <si>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</si>
  <si>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</si>
  <si>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</si>
  <si>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</si>
  <si>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</si>
  <si>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</si>
  <si>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</si>
  <si>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</si>
  <si>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</si>
  <si>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</si>
  <si>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</si>
  <si>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</si>
  <si>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</si>
  <si>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</si>
  <si>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</si>
  <si>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</si>
  <si>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</si>
  <si>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</si>
  <si>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</si>
  <si>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</si>
  <si>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</si>
  <si>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</si>
  <si>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</si>
  <si>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</si>
  <si>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</si>
  <si>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</si>
  <si>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</si>
  <si>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</si>
  <si>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</si>
  <si>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</si>
  <si>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</si>
  <si>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</si>
  <si>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</si>
  <si>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</si>
  <si>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</si>
  <si>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</si>
  <si>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</si>
  <si>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</si>
  <si>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</si>
  <si>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</si>
  <si>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</si>
  <si>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</si>
  <si>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</si>
  <si>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</si>
  <si>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</si>
  <si>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</si>
  <si>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</si>
  <si>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</si>
  <si>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</si>
  <si>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</si>
  <si>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</si>
  <si>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</si>
  <si>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</si>
  <si>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</si>
  <si>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</si>
  <si>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</si>
  <si>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</si>
  <si>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</si>
  <si>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</si>
  <si>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</si>
  <si>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</si>
  <si>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</si>
  <si>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</si>
  <si>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</si>
  <si>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</si>
  <si>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</si>
  <si>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</si>
  <si>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</si>
  <si>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</si>
  <si>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</si>
  <si>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</si>
  <si>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</si>
  <si>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</si>
  <si>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</si>
  <si>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</si>
  <si>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</si>
  <si>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</si>
  <si>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</si>
  <si>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</si>
  <si>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</si>
  <si>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</si>
  <si>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</si>
  <si>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</si>
  <si>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</si>
  <si>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</si>
  <si>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</si>
  <si>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</si>
  <si>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</si>
  <si>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</si>
  <si>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</si>
  <si>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</si>
  <si>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</si>
  <si>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</si>
  <si>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</si>
  <si>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</si>
  <si>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</si>
  <si>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</si>
  <si>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</si>
  <si>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</si>
  <si>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</si>
  <si>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</si>
  <si>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</si>
  <si>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</si>
  <si>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</si>
  <si>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</si>
  <si>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</si>
  <si>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</si>
  <si>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</si>
  <si>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</si>
  <si>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</si>
  <si>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</si>
  <si>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</si>
  <si>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</si>
  <si>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</si>
  <si>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</si>
  <si>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</si>
  <si>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</si>
  <si>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</si>
  <si>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</si>
  <si>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</si>
  <si>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</si>
  <si>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</si>
  <si>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</si>
  <si>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</si>
  <si>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</si>
  <si>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</si>
  <si>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</si>
  <si>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</si>
  <si>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</si>
  <si>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</si>
  <si>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</si>
  <si>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</si>
  <si>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</si>
  <si>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</si>
  <si>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</si>
  <si>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</si>
  <si>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</si>
  <si>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</si>
  <si>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</si>
  <si>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</si>
  <si>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</si>
  <si>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</si>
  <si>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</si>
  <si>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</si>
  <si>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</si>
  <si>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</si>
  <si>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</si>
  <si>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</si>
  <si>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</si>
  <si>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</si>
  <si>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</si>
  <si>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</si>
  <si>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</si>
  <si>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</si>
  <si>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</si>
  <si>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</si>
  <si>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</si>
  <si>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</si>
  <si>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</si>
  <si>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</si>
  <si>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</si>
  <si>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</si>
  <si>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</si>
  <si>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</si>
  <si>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</si>
  <si>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</si>
  <si>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</si>
  <si>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</si>
  <si>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</si>
  <si>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</si>
  <si>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</si>
  <si>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</si>
  <si>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</si>
  <si>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</si>
  <si>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</si>
  <si>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</si>
  <si>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</si>
  <si>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</si>
  <si>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</si>
  <si>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</si>
  <si>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</si>
  <si>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</si>
  <si>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</si>
  <si>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</si>
  <si>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</si>
  <si>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</si>
  <si>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</si>
  <si>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</si>
  <si>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</si>
  <si>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</si>
  <si>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</si>
  <si>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</si>
  <si>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</si>
  <si>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</si>
  <si>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</si>
  <si>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</si>
  <si>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</si>
  <si>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</si>
  <si>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</si>
  <si>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</si>
  <si>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</si>
  <si>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</si>
  <si>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</si>
  <si>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</si>
  <si>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</si>
  <si>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</si>
  <si>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</si>
  <si>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</si>
  <si>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</si>
  <si>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</si>
  <si>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</si>
  <si>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</si>
  <si>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</si>
  <si>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</si>
  <si>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</si>
  <si>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</si>
  <si>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</si>
  <si>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</si>
  <si>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</si>
  <si>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</si>
  <si>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</si>
  <si>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</si>
  <si>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</si>
  <si>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</si>
  <si>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</si>
  <si>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</si>
  <si>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</si>
  <si>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</si>
  <si>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</si>
  <si>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</si>
  <si>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</si>
  <si>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</si>
  <si>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</si>
  <si>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</si>
  <si>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</si>
  <si>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</si>
  <si>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</si>
  <si>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</si>
  <si>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</si>
  <si>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</si>
  <si>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</si>
  <si>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</si>
  <si>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</si>
  <si>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</si>
  <si>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</si>
  <si>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</si>
  <si>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</si>
  <si>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</si>
  <si>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</si>
  <si>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</si>
  <si>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</si>
  <si>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</si>
  <si>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</si>
  <si>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</si>
  <si>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</si>
  <si>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</si>
  <si>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</si>
  <si>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</si>
  <si>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</si>
  <si>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</si>
  <si>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</si>
  <si>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</si>
  <si>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</si>
  <si>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</si>
  <si>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</si>
  <si>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</si>
  <si>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</si>
  <si>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</si>
  <si>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</si>
  <si>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</si>
  <si>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</si>
  <si>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</si>
  <si>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</si>
  <si>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</si>
  <si>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</si>
  <si>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</si>
  <si>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</si>
  <si>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</si>
  <si>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</si>
  <si>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</si>
  <si>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</si>
  <si>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</si>
  <si>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</si>
  <si>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</si>
  <si>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</si>
  <si>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</si>
  <si>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</si>
  <si>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</si>
  <si>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</si>
  <si>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</si>
  <si>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</si>
  <si>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</si>
  <si>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</si>
  <si>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</si>
  <si>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</si>
  <si>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</si>
  <si>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</si>
  <si>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</si>
  <si>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</si>
  <si>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</si>
  <si>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</si>
  <si>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</si>
  <si>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</si>
  <si>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</si>
  <si>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</si>
  <si>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</si>
  <si>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</si>
  <si>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</si>
  <si>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</si>
  <si>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</si>
  <si>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</si>
  <si>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</si>
  <si>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</si>
  <si>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</si>
  <si>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</si>
  <si>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</si>
  <si>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</si>
  <si>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</si>
  <si>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</si>
  <si>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</si>
  <si>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</si>
  <si>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</si>
  <si>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</si>
  <si>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</si>
  <si>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</si>
  <si>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</si>
  <si>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</si>
  <si>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</si>
  <si>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</si>
  <si>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</si>
  <si>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</si>
  <si>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</si>
  <si>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</si>
  <si>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</si>
  <si>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</si>
  <si>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</si>
  <si>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</si>
  <si>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</si>
  <si>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</si>
  <si>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</si>
  <si>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</si>
  <si>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</si>
  <si>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</si>
  <si>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</si>
  <si>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</si>
  <si>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</si>
  <si>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</si>
  <si>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</si>
  <si>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</si>
  <si>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</si>
  <si>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</si>
  <si>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</si>
  <si>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</si>
  <si>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</si>
  <si>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</si>
  <si>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</si>
  <si>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</si>
  <si>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</si>
  <si>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</si>
  <si>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</si>
  <si>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</si>
  <si>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</si>
  <si>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</si>
  <si>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</si>
  <si>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</si>
  <si>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</si>
  <si>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</si>
  <si>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</si>
  <si>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</si>
  <si>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</si>
  <si>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</si>
  <si>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</si>
  <si>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</si>
  <si>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</si>
  <si>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</si>
  <si>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</si>
  <si>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</si>
  <si>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</si>
  <si>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</si>
  <si>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</si>
  <si>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</si>
  <si>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</si>
  <si>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</si>
  <si>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</si>
  <si>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</si>
  <si>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</si>
  <si>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</si>
  <si>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</si>
  <si>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</si>
  <si>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</si>
  <si>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</si>
  <si>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</si>
  <si>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</si>
  <si>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</si>
  <si>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</si>
  <si>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</si>
  <si>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</si>
  <si>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</si>
  <si>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</si>
  <si>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</si>
  <si>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</si>
  <si>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</si>
  <si>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</si>
  <si>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</si>
  <si>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</si>
  <si>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</si>
  <si>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</si>
  <si>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</si>
  <si>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</si>
  <si>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</si>
  <si>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</si>
  <si>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</si>
  <si>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</si>
  <si>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</si>
  <si>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</si>
  <si>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</si>
  <si>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</si>
  <si>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</si>
  <si>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</si>
  <si>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</si>
  <si>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</si>
  <si>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</si>
  <si>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</si>
  <si>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</si>
  <si>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</si>
  <si>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</si>
  <si>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</si>
  <si>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</si>
  <si>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</si>
  <si>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</si>
  <si>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</si>
  <si>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</si>
  <si>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</si>
  <si>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</si>
  <si>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</si>
  <si>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</si>
  <si>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</si>
  <si>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</si>
  <si>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</si>
  <si>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</si>
  <si>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</si>
  <si>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</si>
  <si>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</si>
  <si>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</si>
  <si>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</si>
  <si>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</si>
  <si>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</si>
  <si>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</si>
  <si>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</si>
  <si>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</si>
  <si>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</si>
  <si>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</si>
  <si>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</si>
  <si>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</si>
  <si>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</si>
  <si>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</si>
  <si>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</si>
  <si>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</si>
  <si>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</si>
  <si>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</si>
  <si>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</si>
  <si>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</si>
  <si>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</si>
  <si>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</si>
  <si>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</si>
  <si>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</si>
  <si>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</si>
  <si>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</si>
  <si>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</si>
  <si>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</si>
  <si>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</si>
  <si>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</si>
  <si>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</si>
  <si>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</si>
  <si>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</si>
  <si>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</si>
  <si>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</si>
  <si>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</si>
  <si>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</si>
  <si>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</si>
  <si>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</si>
  <si>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</si>
  <si>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</si>
  <si>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</si>
  <si>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</si>
  <si>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</si>
  <si>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</si>
  <si>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</si>
  <si>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</si>
  <si>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</si>
  <si>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</si>
  <si>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</si>
  <si>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</si>
  <si>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</si>
  <si>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</si>
  <si>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</si>
  <si>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</si>
  <si>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</si>
  <si>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</si>
  <si>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</si>
  <si>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</si>
  <si>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</si>
  <si>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</si>
  <si>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</si>
  <si>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</si>
  <si>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</si>
  <si>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</si>
  <si>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</si>
  <si>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</si>
  <si>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</si>
  <si>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</si>
  <si>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</si>
  <si>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</si>
  <si>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</si>
  <si>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</si>
  <si>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</si>
  <si>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</si>
  <si>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</si>
  <si>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</si>
  <si>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</si>
  <si>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</si>
  <si>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</si>
  <si>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</si>
  <si>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</si>
  <si>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</si>
  <si>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</si>
  <si>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</si>
  <si>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</si>
  <si>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</si>
  <si>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</si>
  <si>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</si>
  <si>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</si>
  <si>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</si>
  <si>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</si>
  <si>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</si>
  <si>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</si>
  <si>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</si>
  <si>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</si>
  <si>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</si>
  <si>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</si>
  <si>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</si>
  <si>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</si>
  <si>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</si>
  <si>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</si>
  <si>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</si>
  <si>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</si>
  <si>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</si>
  <si>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</si>
  <si>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</si>
  <si>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</si>
  <si>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</si>
  <si>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</si>
  <si>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</si>
  <si>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</si>
  <si>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</si>
  <si>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</si>
  <si>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</si>
  <si>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</si>
  <si>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</si>
  <si>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</si>
  <si>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</si>
  <si>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</si>
  <si>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</si>
  <si>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</si>
  <si>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</si>
  <si>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</si>
  <si>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</si>
  <si>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</si>
  <si>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</si>
  <si>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</si>
  <si>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</si>
  <si>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</si>
  <si>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</si>
  <si>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</si>
  <si>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</si>
  <si>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</si>
  <si>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</si>
  <si>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</si>
  <si>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</si>
  <si>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</si>
  <si>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</si>
  <si>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</si>
  <si>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</si>
  <si>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</si>
  <si>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</si>
  <si>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</si>
  <si>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</si>
  <si>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</si>
  <si>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</si>
  <si>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</si>
  <si>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</si>
  <si>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</si>
  <si>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</si>
  <si>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</si>
  <si>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</si>
  <si>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</si>
  <si>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</si>
  <si>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</si>
  <si>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</si>
  <si>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</si>
  <si>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</si>
  <si>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</si>
  <si>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</si>
  <si>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</si>
  <si>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</si>
  <si>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</si>
  <si>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</si>
  <si>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</si>
  <si>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</si>
  <si>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</si>
  <si>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</si>
  <si>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</si>
  <si>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</si>
  <si>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</si>
  <si>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</si>
  <si>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</si>
  <si>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</si>
  <si>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</si>
  <si>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</si>
  <si>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</si>
  <si>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</si>
  <si>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</si>
  <si>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</si>
  <si>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</si>
  <si>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</si>
  <si>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</si>
  <si>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</si>
  <si>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</si>
  <si>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</si>
  <si>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</si>
  <si>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</si>
  <si>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</si>
  <si>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</si>
  <si>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</si>
  <si>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</si>
  <si>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</si>
  <si>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</si>
  <si>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</si>
  <si>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</si>
  <si>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</si>
  <si>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</si>
  <si>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</si>
  <si>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</si>
  <si>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</si>
  <si>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</si>
  <si>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</si>
  <si>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</si>
  <si>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</si>
  <si>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</si>
  <si>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</si>
  <si>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</si>
  <si>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</si>
  <si>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</si>
  <si>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</si>
  <si>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</si>
  <si>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</si>
  <si>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</si>
  <si>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</si>
  <si>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</si>
  <si>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</si>
  <si>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</si>
  <si>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</si>
  <si>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</si>
  <si>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</si>
  <si>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</si>
  <si>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</si>
  <si>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</si>
  <si>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</si>
  <si>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</si>
  <si>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</si>
  <si>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</si>
  <si>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</si>
  <si>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</si>
  <si>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</si>
  <si>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</si>
  <si>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</si>
  <si>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</si>
  <si>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</si>
  <si>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</si>
  <si>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</si>
  <si>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</si>
  <si>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</si>
  <si>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</si>
  <si>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</si>
  <si>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</si>
  <si>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</si>
  <si>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</si>
  <si>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</si>
  <si>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</si>
  <si>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</si>
  <si>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</si>
  <si>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</si>
  <si>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</si>
  <si>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</si>
  <si>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</si>
  <si>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</si>
  <si>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</si>
  <si>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</si>
  <si>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</si>
  <si>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</si>
  <si>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</si>
  <si>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</si>
  <si>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</si>
  <si>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</si>
  <si>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</si>
  <si>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</si>
  <si>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</si>
  <si>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</si>
  <si>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</si>
  <si>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</si>
  <si>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</si>
  <si>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</si>
  <si>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</si>
  <si>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</si>
  <si>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</si>
  <si>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</si>
  <si>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</si>
  <si>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</si>
  <si>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</si>
  <si>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</si>
  <si>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</si>
  <si>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</si>
  <si>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</si>
  <si>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</si>
  <si>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</si>
  <si>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</si>
  <si>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</si>
  <si>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</si>
  <si>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</si>
  <si>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</si>
  <si>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</si>
  <si>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</si>
  <si>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</si>
  <si>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</si>
  <si>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</si>
  <si>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</si>
  <si>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</si>
  <si>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</si>
  <si>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</si>
  <si>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</si>
  <si>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</si>
  <si>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</si>
  <si>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</si>
  <si>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</si>
  <si>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</si>
  <si>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</si>
  <si>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</si>
  <si>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</si>
  <si>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</si>
  <si>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</si>
  <si>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</si>
  <si>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</si>
  <si>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</si>
  <si>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</si>
  <si>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</si>
  <si>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</si>
  <si>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</si>
  <si>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</si>
  <si>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</si>
  <si>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</si>
  <si>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</si>
  <si>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</si>
  <si>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</si>
  <si>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</si>
  <si>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</si>
  <si>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</si>
  <si>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</si>
  <si>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</si>
  <si>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</si>
  <si>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</si>
  <si>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</si>
  <si>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</si>
  <si>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</si>
  <si>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</si>
  <si>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</si>
  <si>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</si>
  <si>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</si>
  <si>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</si>
  <si>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</si>
  <si>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</si>
  <si>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</si>
  <si>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</si>
  <si>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</si>
  <si>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</si>
  <si>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</si>
  <si>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</si>
  <si>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</si>
  <si>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</si>
  <si>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</si>
  <si>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</si>
  <si>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</si>
  <si>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</si>
  <si>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</si>
  <si>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</si>
  <si>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</si>
  <si>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</si>
  <si>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</si>
  <si>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</si>
  <si>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</si>
  <si>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</si>
  <si>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</si>
  <si>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</si>
  <si>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</si>
  <si>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</si>
  <si>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</si>
  <si>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</si>
  <si>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</si>
  <si>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</si>
  <si>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</si>
  <si>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</si>
  <si>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</si>
  <si>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</si>
  <si>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</si>
  <si>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</si>
  <si>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</si>
  <si>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</si>
  <si>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</si>
  <si>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</si>
  <si>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</si>
  <si>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</si>
  <si>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</si>
  <si>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</si>
  <si>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</si>
  <si>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</si>
  <si>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</si>
  <si>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</si>
  <si>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</si>
  <si>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</si>
  <si>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</si>
  <si>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</si>
  <si>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</si>
  <si>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</si>
  <si>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</si>
  <si>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</si>
  <si>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</si>
  <si>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</si>
  <si>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</si>
  <si>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</si>
  <si>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</si>
  <si>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</si>
  <si>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</si>
  <si>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</si>
  <si>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</si>
  <si>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</si>
  <si>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</si>
  <si>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</si>
  <si>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</si>
  <si>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</si>
  <si>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</si>
  <si>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</si>
  <si>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</si>
  <si>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</si>
  <si>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</si>
  <si>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</si>
  <si>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</si>
  <si>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</si>
  <si>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</si>
  <si>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</si>
  <si>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</si>
  <si>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</si>
  <si>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</si>
  <si>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</si>
  <si>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</si>
  <si>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</si>
  <si>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</si>
  <si>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</si>
  <si>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</si>
  <si>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</si>
  <si>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</si>
  <si>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</si>
  <si>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</si>
  <si>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</si>
  <si>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</si>
  <si>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</si>
  <si>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</si>
  <si>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</si>
  <si>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</si>
  <si>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</si>
  <si>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</si>
  <si>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</si>
  <si>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</si>
  <si>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</si>
  <si>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</si>
  <si>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</si>
  <si>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</si>
  <si>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</si>
  <si>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</si>
  <si>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</si>
  <si>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</si>
  <si>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</si>
  <si>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</si>
  <si>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</si>
  <si>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</si>
  <si>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</si>
  <si>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</si>
  <si>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</si>
  <si>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</si>
  <si>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</si>
  <si>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</si>
  <si>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</si>
  <si>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</si>
  <si>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</si>
  <si>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</si>
  <si>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</si>
  <si>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</si>
  <si>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</si>
  <si>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</si>
  <si>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</si>
  <si>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</si>
  <si>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</si>
  <si>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</si>
  <si>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</si>
  <si>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</si>
  <si>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</si>
  <si>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</si>
  <si>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</si>
  <si>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</si>
  <si>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</si>
  <si>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</si>
  <si>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</si>
  <si>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</si>
  <si>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</si>
  <si>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</si>
  <si>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</si>
  <si>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</si>
  <si>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</si>
  <si>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</si>
  <si>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</si>
  <si>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</si>
  <si>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</si>
  <si>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</si>
  <si>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</si>
  <si>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</si>
  <si>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</si>
  <si>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</si>
  <si>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</si>
  <si>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</si>
  <si>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</si>
  <si>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</si>
  <si>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</si>
  <si>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</si>
  <si>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</si>
  <si>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</si>
  <si>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</si>
  <si>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</si>
  <si>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</si>
  <si>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</si>
  <si>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</si>
  <si>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</si>
  <si>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</si>
  <si>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</si>
  <si>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</si>
  <si>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</si>
  <si>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</si>
  <si>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</si>
  <si>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</si>
  <si>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</si>
  <si>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</si>
  <si>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</si>
  <si>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</si>
  <si>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</si>
  <si>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</si>
  <si>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</si>
  <si>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</si>
  <si>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</si>
  <si>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</si>
  <si>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</si>
  <si>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</si>
  <si>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</si>
  <si>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</si>
  <si>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</si>
  <si>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</si>
  <si>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</si>
  <si>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</si>
  <si>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</si>
  <si>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</si>
  <si>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</si>
  <si>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</si>
  <si>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</si>
  <si>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</si>
  <si>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</si>
  <si>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</si>
  <si>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</si>
  <si>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</si>
  <si>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</si>
  <si>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</si>
  <si>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</si>
  <si>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</si>
  <si>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</si>
  <si>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</si>
  <si>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</si>
  <si>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</si>
  <si>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</si>
  <si>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</si>
  <si>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</si>
  <si>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</si>
  <si>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</si>
  <si>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</si>
  <si>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</si>
  <si>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</si>
  <si>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</si>
  <si>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</si>
  <si>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</si>
  <si>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</si>
  <si>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</si>
  <si>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</si>
  <si>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</si>
  <si>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</si>
  <si>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</si>
  <si>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</si>
  <si>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</si>
  <si>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</si>
  <si>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</si>
  <si>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</si>
  <si>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</si>
  <si>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</si>
  <si>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</si>
  <si>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</si>
  <si>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</si>
  <si>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</si>
  <si>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</si>
  <si>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</si>
  <si>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</si>
  <si>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</si>
  <si>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</si>
  <si>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</si>
  <si>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</si>
  <si>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</si>
  <si>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</si>
  <si>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</si>
  <si>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</si>
  <si>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</si>
  <si>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</si>
  <si>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</si>
  <si>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</si>
  <si>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</si>
  <si>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</si>
  <si>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</si>
  <si>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</si>
  <si>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</si>
  <si>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</si>
  <si>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</si>
  <si>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</si>
  <si>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</si>
  <si>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</si>
  <si>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</si>
  <si>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</si>
  <si>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</si>
  <si>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</si>
  <si>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</si>
  <si>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</si>
  <si>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</si>
  <si>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</si>
  <si>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</si>
  <si>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</si>
  <si>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</si>
  <si>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</si>
  <si>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</si>
  <si>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</si>
  <si>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</si>
  <si>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</si>
  <si>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</si>
  <si>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</si>
  <si>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</si>
  <si>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</si>
  <si>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</si>
  <si>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</si>
  <si>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</si>
  <si>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</si>
  <si>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</si>
  <si>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</si>
  <si>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</si>
  <si>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</si>
  <si>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</si>
  <si>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</si>
  <si>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</si>
  <si>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</si>
  <si>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</si>
  <si>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</si>
  <si>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</si>
  <si>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</si>
  <si>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</si>
  <si>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</si>
  <si>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</si>
  <si>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</si>
  <si>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</si>
  <si>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</si>
  <si>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</si>
  <si>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</si>
  <si>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</si>
  <si>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</si>
  <si>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</si>
  <si>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</si>
  <si>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</si>
  <si>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</si>
  <si>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</si>
  <si>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</si>
  <si>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</si>
  <si>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</si>
  <si>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</si>
  <si>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</si>
  <si>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</si>
  <si>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</si>
  <si>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</si>
  <si>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</si>
  <si>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</si>
  <si>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</si>
  <si>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</si>
  <si>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</si>
  <si>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</si>
  <si>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</si>
  <si>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</si>
  <si>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</si>
  <si>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</si>
  <si>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</si>
  <si>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</si>
  <si>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</si>
  <si>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</si>
  <si>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</si>
  <si>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</si>
  <si>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</si>
  <si>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</si>
  <si>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</si>
  <si>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</si>
  <si>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</si>
  <si>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</si>
  <si>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</si>
  <si>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</si>
  <si>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</si>
  <si>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</si>
  <si>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</si>
  <si>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</si>
  <si>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</si>
  <si>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</si>
  <si>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</si>
  <si>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</si>
  <si>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</si>
  <si>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</si>
  <si>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</si>
  <si>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</si>
  <si>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</si>
  <si>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</si>
  <si>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</si>
  <si>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</si>
  <si>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</si>
  <si>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</si>
  <si>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</si>
  <si>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</si>
  <si>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</si>
  <si>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</si>
  <si>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</si>
  <si>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</si>
  <si>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</si>
  <si>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</si>
  <si>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</si>
  <si>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</si>
  <si>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</si>
  <si>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</si>
  <si>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</si>
  <si>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</si>
  <si>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</si>
  <si>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</si>
  <si>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</si>
  <si>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</si>
  <si>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</si>
  <si>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</si>
  <si>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</si>
  <si>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</si>
  <si>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</si>
  <si>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</si>
  <si>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</si>
  <si>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</si>
  <si>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</si>
  <si>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</si>
  <si>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</si>
  <si>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</si>
  <si>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</si>
  <si>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</si>
  <si>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</si>
  <si>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</si>
  <si>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</si>
  <si>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</si>
  <si>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</si>
  <si>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</si>
  <si>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</si>
  <si>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</si>
  <si>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</si>
  <si>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</si>
  <si>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</si>
  <si>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</si>
  <si>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</si>
  <si>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</si>
  <si>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</si>
  <si>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</si>
  <si>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</si>
  <si>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</si>
  <si>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</si>
  <si>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</si>
  <si>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</si>
  <si>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</si>
  <si>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</si>
  <si>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</si>
  <si>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</si>
  <si>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</si>
  <si>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</si>
  <si>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</si>
  <si>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</si>
  <si>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</si>
  <si>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</si>
  <si>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</si>
  <si>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</si>
  <si>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</si>
  <si>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</si>
  <si>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</si>
  <si>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</si>
  <si>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</si>
  <si>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</si>
  <si>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</si>
  <si>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</si>
  <si>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</si>
  <si>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</si>
  <si>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</si>
  <si>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</si>
  <si>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</si>
  <si>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</si>
  <si>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</si>
  <si>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</si>
  <si>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</si>
  <si>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</si>
  <si>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</si>
  <si>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</si>
  <si>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</si>
  <si>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</si>
  <si>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</si>
  <si>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</si>
  <si>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</si>
  <si>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</si>
  <si>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</si>
  <si>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</si>
  <si>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</si>
  <si>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</si>
  <si>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</si>
  <si>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</si>
  <si>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</si>
  <si>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</si>
  <si>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</si>
  <si>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</si>
  <si>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</si>
  <si>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</si>
  <si>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</si>
  <si>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</si>
  <si>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</si>
  <si>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</si>
  <si>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</si>
  <si>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</si>
  <si>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</si>
  <si>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</si>
  <si>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</si>
  <si>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</si>
  <si>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</si>
  <si>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</si>
  <si>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</si>
  <si>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</si>
  <si>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</si>
  <si>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</si>
  <si>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</si>
  <si>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</si>
  <si>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</si>
  <si>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</si>
  <si>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</si>
  <si>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</si>
  <si>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</si>
  <si>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</si>
  <si>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</si>
  <si>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</si>
  <si>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</si>
  <si>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</si>
  <si>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</si>
  <si>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</si>
  <si>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</si>
  <si>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</si>
  <si>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</si>
  <si>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</si>
  <si>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</si>
  <si>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</si>
  <si>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</si>
  <si>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</si>
  <si>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</si>
  <si>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</si>
  <si>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</si>
  <si>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</si>
  <si>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</si>
  <si>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</si>
  <si>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</si>
  <si>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</si>
  <si>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</si>
  <si>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</si>
  <si>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</si>
  <si>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</si>
  <si>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</si>
  <si>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</si>
  <si>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</si>
  <si>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</si>
  <si>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</si>
  <si>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</si>
  <si>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</si>
  <si>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</si>
  <si>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</si>
  <si>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</si>
  <si>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</si>
  <si>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</si>
  <si>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</si>
  <si>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</si>
  <si>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</si>
  <si>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</si>
  <si>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</si>
  <si>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</si>
  <si>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</si>
  <si>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</si>
  <si>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</si>
  <si>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</si>
  <si>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</si>
  <si>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</si>
  <si>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</si>
  <si>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</si>
  <si>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</si>
  <si>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</si>
  <si>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</si>
  <si>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</si>
  <si>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</si>
  <si>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</si>
  <si>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</si>
  <si>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</si>
  <si>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</si>
  <si>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</si>
  <si>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</si>
  <si>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</si>
  <si>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</si>
  <si>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</si>
  <si>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</si>
  <si>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</si>
  <si>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</si>
  <si>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</si>
  <si>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</si>
  <si>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</si>
  <si>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</si>
  <si>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</si>
  <si>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</si>
  <si>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</si>
  <si>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</si>
  <si>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</si>
  <si>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</si>
  <si>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</si>
  <si>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</si>
  <si>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</si>
  <si>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</si>
  <si>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</si>
  <si>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</si>
  <si>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</si>
  <si>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</si>
  <si>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</si>
  <si>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</si>
  <si>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</si>
  <si>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</si>
  <si>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</si>
  <si>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</si>
  <si>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</si>
  <si>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</si>
  <si>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</si>
  <si>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</si>
  <si>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</si>
  <si>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</si>
  <si>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</si>
  <si>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</si>
  <si>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</si>
  <si>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</si>
  <si>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</si>
  <si>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</si>
  <si>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</si>
  <si>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</si>
  <si>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</si>
  <si>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</si>
  <si>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</si>
  <si>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</si>
  <si>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</si>
  <si>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</si>
  <si>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</si>
  <si>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</si>
  <si>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</si>
  <si>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</si>
  <si>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</si>
  <si>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</si>
  <si>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</si>
  <si>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</si>
  <si>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</si>
  <si>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</si>
  <si>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</si>
  <si>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</si>
  <si>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</si>
  <si>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</si>
  <si>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</si>
  <si>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</si>
  <si>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</si>
  <si>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</si>
  <si>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</si>
  <si>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</si>
  <si>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</si>
  <si>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</si>
  <si>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</si>
  <si>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</si>
  <si>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</si>
  <si>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</si>
  <si>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</si>
  <si>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</si>
  <si>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</si>
  <si>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</si>
  <si>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</si>
  <si>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</si>
  <si>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</si>
  <si>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</si>
  <si>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</si>
  <si>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</si>
  <si>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</si>
  <si>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</si>
  <si>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</si>
  <si>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</si>
  <si>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</si>
  <si>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</si>
  <si>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</si>
  <si>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</si>
  <si>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</si>
  <si>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</si>
  <si>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</si>
  <si>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</si>
  <si>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</si>
  <si>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</si>
  <si>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</si>
  <si>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</si>
  <si>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</si>
  <si>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</si>
  <si>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</si>
  <si>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</si>
  <si>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</si>
  <si>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</si>
  <si>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</si>
  <si>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</si>
  <si>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</si>
  <si>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</si>
  <si>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</si>
  <si>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</si>
  <si>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</si>
  <si>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</si>
  <si>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</si>
  <si>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</si>
  <si>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</si>
  <si>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</si>
  <si>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</si>
  <si>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</si>
  <si>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</si>
  <si>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</si>
  <si>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</si>
  <si>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</si>
  <si>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</si>
  <si>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</si>
  <si>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</si>
  <si>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</si>
  <si>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</si>
  <si>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</si>
  <si>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</si>
  <si>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</si>
  <si>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</si>
  <si>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</si>
  <si>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</si>
  <si>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</si>
  <si>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</si>
  <si>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</si>
  <si>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</si>
  <si>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</si>
  <si>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</si>
  <si>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</si>
  <si>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</si>
  <si>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</si>
  <si>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</si>
  <si>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</si>
  <si>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</si>
  <si>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</si>
  <si>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</si>
  <si>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</si>
  <si>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</si>
  <si>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</si>
  <si>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</si>
  <si>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</si>
  <si>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</si>
  <si>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</si>
  <si>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</si>
  <si>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</si>
  <si>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</si>
  <si>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</si>
  <si>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</si>
  <si>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</si>
  <si>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</si>
  <si>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</si>
  <si>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</si>
  <si>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</si>
  <si>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</si>
  <si>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</si>
  <si>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</si>
  <si>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</si>
  <si>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</si>
  <si>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</si>
  <si>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</si>
  <si>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</si>
  <si>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</si>
  <si>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</si>
  <si>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</si>
  <si>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</si>
  <si>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</si>
  <si>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</si>
  <si>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</si>
  <si>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</si>
  <si>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</si>
  <si>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</si>
  <si>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</si>
  <si>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</si>
  <si>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</si>
  <si>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</si>
  <si>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</si>
  <si>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</si>
  <si>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</si>
  <si>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</si>
  <si>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</si>
  <si>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</si>
  <si>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</si>
  <si>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</si>
  <si>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</si>
  <si>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</si>
  <si>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</si>
  <si>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</si>
  <si>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</si>
  <si>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</si>
  <si>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</si>
  <si>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</si>
  <si>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</si>
  <si>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</si>
  <si>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</si>
  <si>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</si>
  <si>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</si>
  <si>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</si>
  <si>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</si>
  <si>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</si>
  <si>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</si>
  <si>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</si>
  <si>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</si>
  <si>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</si>
  <si>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</si>
  <si>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</si>
  <si>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</si>
  <si>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</si>
  <si>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</si>
  <si>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</si>
  <si>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</si>
  <si>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</si>
  <si>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</si>
  <si>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</si>
  <si>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</si>
  <si>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</si>
  <si>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</si>
  <si>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</si>
  <si>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</si>
  <si>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</si>
  <si>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</si>
  <si>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</si>
  <si>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</si>
  <si>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</si>
  <si>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</si>
  <si>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</si>
  <si>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</si>
  <si>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</si>
  <si>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</si>
  <si>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</si>
  <si>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</si>
  <si>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</si>
  <si>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</si>
  <si>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</si>
  <si>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</si>
  <si>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</si>
  <si>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</si>
  <si>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</si>
  <si>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</si>
  <si>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</si>
  <si>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</si>
  <si>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</si>
  <si>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</si>
  <si>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</si>
  <si>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</si>
  <si>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</si>
  <si>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</si>
  <si>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</si>
  <si>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</si>
  <si>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</si>
  <si>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</si>
  <si>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</si>
  <si>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</si>
  <si>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</si>
  <si>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</si>
  <si>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</si>
  <si>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</si>
  <si>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</si>
  <si>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</si>
  <si>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</si>
  <si>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</si>
  <si>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</si>
  <si>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</si>
  <si>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</si>
  <si>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</si>
  <si>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</si>
  <si>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</si>
  <si>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</si>
  <si>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</si>
  <si>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</si>
  <si>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</si>
  <si>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</si>
  <si>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</si>
  <si>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</si>
  <si>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</si>
  <si>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</si>
  <si>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</si>
  <si>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</si>
  <si>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</si>
  <si>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</si>
  <si>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</si>
  <si>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</si>
  <si>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</si>
  <si>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</si>
  <si>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</si>
  <si>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</si>
  <si>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</si>
  <si>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</si>
  <si>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</si>
  <si>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</si>
  <si>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</si>
  <si>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</si>
  <si>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</si>
  <si>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</si>
  <si>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</si>
  <si>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</si>
  <si>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</si>
  <si>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</si>
  <si>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</si>
  <si>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</si>
  <si>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</si>
  <si>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</si>
  <si>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</si>
  <si>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</si>
  <si>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</si>
  <si>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</si>
  <si>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</si>
  <si>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</si>
  <si>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</si>
  <si>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</si>
  <si>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</si>
  <si>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</si>
  <si>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</si>
  <si>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</si>
  <si>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</si>
  <si>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</si>
  <si>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</si>
  <si>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</si>
  <si>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</si>
  <si>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</si>
  <si>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</si>
  <si>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</si>
  <si>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</si>
  <si>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</si>
  <si>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</si>
  <si>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</si>
  <si>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</si>
  <si>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</si>
  <si>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</si>
  <si>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</si>
  <si>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</si>
  <si>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</si>
  <si>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</si>
  <si>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</si>
  <si>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</si>
  <si>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</si>
  <si>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</si>
  <si>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</si>
  <si>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</si>
  <si>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</si>
  <si>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</si>
  <si>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</si>
  <si>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</si>
  <si>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</si>
  <si>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</si>
  <si>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</si>
  <si>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</si>
  <si>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</si>
  <si>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</si>
  <si>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</si>
  <si>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</si>
  <si>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</si>
  <si>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</si>
  <si>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</si>
  <si>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</si>
  <si>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</si>
  <si>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</si>
  <si>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</si>
  <si>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</si>
  <si>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</si>
  <si>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</si>
  <si>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</si>
  <si>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</si>
  <si>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</si>
  <si>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</si>
  <si>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</si>
  <si>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</si>
  <si>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</si>
  <si>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</si>
  <si>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</si>
  <si>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</si>
  <si>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</si>
  <si>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</si>
  <si>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</si>
  <si>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</si>
  <si>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</si>
  <si>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</si>
  <si>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</si>
  <si>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</si>
  <si>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</si>
  <si>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</si>
  <si>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</si>
  <si>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</si>
  <si>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</si>
  <si>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</si>
  <si>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</si>
  <si>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</si>
  <si>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</si>
  <si>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</si>
  <si>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</si>
  <si>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</si>
  <si>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</si>
  <si>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</si>
  <si>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</si>
  <si>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</si>
  <si>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</si>
  <si>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</si>
  <si>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</si>
  <si>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</si>
  <si>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</si>
  <si>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</si>
  <si>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</si>
  <si>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</si>
  <si>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</si>
  <si>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</si>
  <si>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</si>
  <si>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</si>
  <si>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</si>
  <si>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</si>
  <si>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</si>
  <si>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</si>
  <si>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</si>
  <si>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</si>
  <si>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</si>
  <si>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</si>
  <si>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</si>
  <si>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</si>
  <si>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</si>
  <si>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</si>
  <si>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</si>
  <si>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</si>
  <si>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</si>
  <si>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</si>
  <si>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</si>
  <si>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</si>
  <si>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</si>
  <si>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</si>
  <si>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</si>
  <si>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</si>
  <si>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</si>
  <si>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</si>
  <si>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</si>
  <si>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</si>
  <si>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</si>
  <si>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</si>
  <si>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</si>
  <si>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</si>
  <si>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</si>
  <si>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</si>
  <si>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</si>
  <si>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</si>
  <si>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</si>
  <si>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</si>
  <si>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</si>
  <si>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</si>
  <si>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</si>
  <si>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</si>
  <si>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</si>
  <si>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</si>
  <si>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</si>
  <si>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</si>
  <si>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</si>
  <si>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</si>
  <si>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</si>
  <si>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</si>
  <si>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</si>
  <si>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</si>
  <si>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</si>
  <si>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</si>
  <si>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</si>
  <si>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</si>
  <si>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</si>
  <si>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</si>
  <si>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</si>
  <si>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</si>
  <si>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</si>
  <si>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</si>
  <si>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</si>
  <si>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</si>
  <si>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</si>
  <si>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</si>
  <si>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</si>
  <si>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</si>
  <si>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</si>
  <si>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</si>
  <si>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</si>
  <si>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</si>
  <si>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</si>
  <si>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</si>
  <si>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</si>
  <si>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</si>
  <si>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</si>
  <si>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</si>
  <si>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</si>
  <si>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</si>
  <si>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</si>
  <si>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</si>
  <si>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</si>
  <si>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</si>
  <si>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</si>
  <si>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</si>
  <si>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</si>
  <si>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</si>
  <si>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</si>
  <si>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</si>
  <si>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</si>
  <si>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</si>
  <si>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</si>
  <si>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</si>
  <si>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</si>
  <si>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</si>
  <si>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</si>
  <si>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</si>
  <si>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</si>
  <si>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</si>
  <si>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</si>
  <si>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</si>
  <si>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</si>
  <si>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</si>
  <si>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</si>
  <si>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</si>
  <si>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</si>
  <si>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</si>
  <si>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</si>
  <si>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</si>
  <si>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</si>
  <si>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</si>
  <si>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</si>
  <si>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</si>
  <si>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</si>
  <si>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</si>
  <si>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</si>
  <si>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</si>
  <si>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</si>
  <si>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</si>
  <si>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</si>
  <si>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</si>
  <si>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</si>
  <si>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</si>
  <si>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</si>
  <si>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</si>
  <si>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</si>
  <si>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</si>
  <si>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</si>
  <si>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</si>
  <si>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</si>
  <si>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</si>
  <si>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</si>
  <si>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</si>
  <si>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</si>
  <si>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</si>
  <si>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</si>
  <si>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</si>
  <si>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</si>
  <si>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</si>
  <si>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</si>
  <si>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</si>
  <si>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</si>
  <si>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</si>
  <si>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</si>
  <si>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</si>
  <si>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</si>
  <si>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</si>
  <si>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</si>
  <si>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</si>
  <si>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</si>
  <si>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</si>
  <si>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</si>
  <si>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</si>
  <si>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</si>
  <si>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</si>
  <si>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</si>
  <si>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</si>
  <si>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</si>
  <si>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</si>
  <si>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</si>
  <si>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</si>
  <si>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</si>
  <si>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</si>
  <si>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</si>
  <si>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</si>
  <si>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</si>
  <si>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</si>
  <si>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</si>
  <si>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</si>
  <si>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</si>
  <si>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</si>
  <si>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</si>
  <si>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</si>
  <si>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</si>
  <si>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</si>
  <si>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</si>
  <si>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</si>
  <si>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</si>
  <si>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</si>
  <si>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</si>
  <si>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</si>
  <si>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</si>
  <si>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</si>
  <si>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</si>
  <si>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</si>
  <si>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</si>
  <si>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</si>
  <si>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</si>
  <si>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</si>
  <si>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</si>
  <si>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</si>
  <si>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</si>
  <si>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</si>
  <si>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</si>
  <si>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</si>
  <si>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</si>
  <si>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</si>
  <si>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</si>
  <si>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</si>
  <si>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</si>
  <si>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</si>
  <si>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</si>
  <si>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</si>
  <si>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</si>
  <si>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</si>
  <si>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</si>
  <si>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</si>
  <si>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</si>
  <si>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</si>
  <si>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</si>
  <si>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</si>
  <si>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</si>
  <si>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</si>
  <si>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</si>
  <si>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</si>
  <si>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</si>
  <si>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</si>
  <si>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</si>
  <si>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</si>
  <si>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</si>
  <si>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</si>
  <si>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</si>
  <si>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</si>
  <si>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</si>
  <si>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</si>
  <si>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</si>
  <si>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</si>
  <si>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</si>
  <si>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</si>
  <si>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</si>
  <si>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</si>
  <si>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</si>
  <si>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</si>
  <si>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</si>
  <si>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</si>
  <si>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</si>
  <si>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</si>
  <si>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</si>
  <si>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</si>
  <si>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</si>
  <si>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</si>
  <si>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</si>
  <si>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</si>
  <si>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</si>
  <si>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</si>
  <si>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</si>
  <si>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</si>
  <si>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</si>
  <si>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</si>
  <si>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</si>
  <si>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</si>
  <si>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</si>
  <si>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</si>
  <si>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</si>
  <si>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</si>
  <si>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</si>
  <si>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</si>
  <si>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</si>
  <si>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</si>
  <si>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</si>
  <si>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</si>
  <si>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</si>
  <si>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</si>
  <si>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</si>
  <si>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</si>
  <si>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</si>
  <si>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</si>
  <si>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</si>
  <si>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</si>
  <si>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</si>
  <si>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</si>
  <si>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</si>
  <si>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</si>
  <si>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</si>
  <si>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</si>
  <si>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</si>
  <si>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</si>
  <si>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</si>
  <si>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</si>
  <si>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</si>
  <si>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</si>
  <si>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</si>
  <si>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</si>
  <si>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</si>
  <si>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</si>
  <si>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</si>
  <si>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</si>
  <si>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</si>
  <si>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</si>
  <si>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</si>
  <si>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</si>
  <si>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</si>
  <si>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</si>
  <si>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</si>
  <si>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</si>
  <si>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</si>
  <si>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</si>
  <si>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</si>
  <si>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</si>
  <si>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</si>
  <si>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</si>
  <si>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</si>
  <si>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</si>
  <si>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</si>
  <si>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</si>
  <si>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</si>
  <si>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</si>
  <si>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</si>
  <si>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</si>
  <si>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</si>
  <si>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</si>
  <si>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</si>
  <si>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</si>
  <si>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</si>
  <si>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</si>
  <si>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</si>
  <si>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</si>
  <si>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</si>
  <si>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</si>
  <si>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</si>
  <si>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</si>
  <si>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</si>
  <si>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</si>
  <si>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</si>
  <si>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</si>
  <si>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</si>
  <si>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</si>
  <si>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</si>
  <si>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</si>
  <si>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</si>
  <si>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</si>
  <si>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</si>
  <si>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</si>
  <si>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</si>
  <si>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</si>
  <si>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</si>
  <si>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</si>
  <si>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</si>
  <si>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</si>
  <si>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</si>
  <si>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</si>
  <si>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</si>
  <si>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</si>
  <si>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</si>
  <si>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</si>
  <si>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</si>
  <si>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</si>
  <si>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</si>
  <si>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</si>
  <si>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</si>
  <si>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</si>
  <si>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</si>
  <si>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</si>
  <si>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</si>
  <si>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</si>
  <si>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</si>
  <si>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</si>
  <si>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</si>
  <si>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</si>
  <si>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</si>
  <si>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</si>
  <si>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</si>
  <si>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</si>
  <si>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</si>
  <si>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</si>
  <si>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</si>
  <si>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</si>
  <si>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</si>
  <si>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</si>
  <si>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</si>
  <si>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</si>
  <si>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</si>
  <si>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</si>
  <si>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</si>
  <si>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</si>
  <si>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</si>
  <si>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</si>
  <si>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</si>
  <si>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</si>
  <si>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</si>
  <si>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</si>
  <si>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</si>
  <si>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</si>
  <si>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</si>
  <si>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</si>
  <si>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</si>
  <si>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</si>
  <si>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</si>
  <si>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</si>
  <si>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</si>
  <si>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</si>
  <si>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</si>
  <si>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</si>
  <si>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</si>
  <si>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</si>
  <si>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</si>
  <si>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</si>
  <si>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</si>
  <si>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</si>
  <si>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</si>
  <si>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</si>
  <si>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</si>
  <si>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</si>
  <si>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</si>
  <si>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</si>
  <si>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</si>
  <si>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</si>
  <si>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</si>
  <si>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</si>
  <si>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</si>
  <si>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</si>
  <si>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</si>
  <si>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</si>
  <si>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</si>
  <si>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</si>
  <si>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</si>
  <si>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</si>
  <si>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</si>
  <si>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</si>
  <si>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</si>
  <si>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</si>
  <si>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</si>
  <si>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</si>
  <si>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</si>
  <si>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</si>
  <si>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</si>
  <si>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</si>
  <si>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</si>
  <si>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</si>
  <si>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</si>
  <si>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</si>
  <si>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</si>
  <si>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</si>
  <si>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</si>
  <si>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</si>
  <si>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</si>
  <si>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</si>
  <si>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</si>
  <si>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</si>
  <si>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</si>
  <si>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</si>
  <si>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</si>
  <si>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</si>
  <si>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</si>
  <si>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</si>
  <si>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</si>
  <si>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</si>
  <si>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</si>
  <si>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</si>
  <si>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</si>
  <si>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</si>
  <si>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</si>
  <si>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</si>
  <si>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</si>
  <si>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</si>
  <si>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</si>
  <si>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</si>
  <si>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</si>
  <si>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</si>
  <si>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</si>
  <si>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</si>
  <si>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</si>
  <si>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</si>
  <si>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</si>
  <si>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</si>
  <si>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</si>
  <si>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</si>
  <si>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</si>
  <si>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</si>
  <si>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</si>
  <si>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</si>
  <si>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</si>
  <si>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</si>
  <si>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</si>
  <si>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</si>
  <si>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</si>
  <si>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</si>
  <si>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</si>
  <si>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</si>
  <si>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</si>
  <si>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</si>
  <si>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</si>
  <si>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</si>
  <si>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</si>
  <si>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</si>
  <si>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</si>
  <si>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</si>
  <si>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</si>
  <si>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</si>
  <si>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</si>
  <si>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</si>
  <si>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</si>
  <si>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</si>
  <si>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</si>
  <si>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</si>
  <si>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</si>
  <si>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</si>
  <si>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</si>
  <si>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</si>
  <si>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</si>
  <si>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</si>
  <si>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</si>
  <si>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</si>
  <si>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</si>
  <si>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</si>
  <si>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</si>
  <si>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</si>
  <si>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</si>
  <si>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</si>
  <si>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</si>
  <si>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</si>
  <si>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</si>
  <si>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</si>
  <si>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</si>
  <si>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</si>
  <si>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</si>
  <si>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</si>
  <si>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</si>
  <si>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</si>
  <si>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</si>
  <si>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</si>
  <si>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</si>
  <si>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</si>
  <si>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</si>
  <si>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</si>
  <si>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</si>
  <si>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</si>
  <si>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</si>
  <si>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</si>
  <si>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</si>
  <si>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</si>
  <si>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</si>
  <si>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</si>
  <si>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</si>
  <si>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</si>
  <si>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</si>
  <si>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</si>
  <si>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</si>
  <si>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</si>
  <si>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</si>
  <si>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</si>
  <si>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</si>
  <si>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</si>
  <si>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</si>
  <si>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</si>
  <si>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</si>
  <si>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</si>
  <si>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</si>
  <si>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</si>
  <si>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</si>
  <si>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</si>
  <si>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</si>
  <si>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</si>
  <si>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</si>
  <si>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</si>
  <si>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</si>
  <si>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</si>
  <si>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</si>
  <si>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</si>
  <si>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</si>
  <si>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</si>
  <si>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</si>
  <si>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</si>
  <si>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</si>
  <si>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</si>
  <si>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</si>
  <si>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</si>
  <si>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</si>
  <si>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</si>
  <si>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</si>
  <si>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</si>
  <si>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</si>
  <si>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</si>
  <si>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</si>
  <si>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</si>
  <si>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</si>
  <si>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</si>
  <si>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</si>
  <si>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</si>
  <si>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</si>
  <si>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</si>
  <si>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</si>
  <si>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</si>
  <si>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</si>
  <si>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</si>
  <si>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</si>
  <si>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</si>
  <si>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</si>
  <si>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</si>
  <si>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</si>
  <si>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</si>
  <si>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</si>
  <si>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</si>
  <si>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</si>
  <si>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</si>
  <si>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</si>
  <si>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</si>
  <si>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</si>
  <si>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</si>
  <si>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</si>
  <si>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</si>
  <si>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</si>
  <si>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</si>
  <si>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</si>
  <si>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</si>
  <si>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</si>
  <si>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</si>
  <si>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</si>
  <si>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</si>
  <si>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</si>
  <si>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</si>
  <si>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</si>
  <si>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</si>
  <si>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</si>
  <si>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</si>
  <si>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</si>
  <si>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</si>
  <si>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</si>
  <si>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</si>
  <si>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</si>
  <si>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</si>
  <si>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</si>
  <si>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</si>
  <si>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</si>
  <si>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</si>
  <si>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</si>
  <si>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</si>
  <si>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</si>
  <si>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</si>
  <si>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</si>
  <si>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</si>
  <si>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</si>
  <si>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</si>
  <si>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</si>
  <si>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</si>
  <si>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</si>
  <si>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</si>
  <si>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</si>
  <si>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</si>
  <si>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</si>
  <si>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</si>
  <si>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</si>
  <si>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</si>
  <si>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</si>
  <si>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</si>
  <si>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</si>
  <si>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</si>
  <si>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</si>
  <si>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</si>
  <si>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</si>
  <si>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</si>
  <si>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</si>
  <si>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</si>
  <si>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</si>
  <si>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</si>
  <si>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</si>
  <si>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</si>
  <si>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</si>
  <si>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</si>
  <si>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</si>
  <si>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</si>
  <si>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</si>
  <si>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</si>
  <si>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</si>
  <si>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</si>
  <si>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</si>
  <si>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</si>
  <si>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</si>
  <si>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</si>
  <si>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</si>
  <si>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</si>
  <si>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</si>
  <si>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</si>
  <si>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</si>
  <si>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</si>
  <si>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</si>
  <si>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</si>
  <si>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</si>
  <si>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</si>
  <si>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</si>
  <si>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</si>
  <si>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</si>
  <si>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</si>
  <si>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</si>
  <si>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</si>
  <si>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</si>
  <si>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</si>
  <si>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</si>
  <si>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</si>
  <si>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</si>
  <si>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</si>
  <si>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</si>
  <si>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</si>
  <si>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</si>
  <si>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</si>
  <si>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</si>
  <si>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</si>
  <si>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</si>
  <si>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</si>
  <si>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</si>
  <si>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</si>
  <si>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</si>
  <si>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</si>
  <si>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</si>
  <si>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</si>
  <si>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</si>
  <si>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</si>
  <si>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</si>
  <si>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</si>
  <si>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</si>
  <si>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</si>
  <si>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</si>
  <si>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</si>
  <si>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</si>
  <si>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</si>
  <si>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</si>
  <si>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</si>
  <si>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</si>
  <si>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</si>
  <si>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</si>
  <si>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</si>
  <si>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</si>
  <si>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</si>
  <si>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</si>
  <si>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</si>
  <si>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</si>
  <si>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</si>
  <si>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</si>
  <si>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</si>
  <si>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</si>
  <si>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</si>
  <si>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</si>
  <si>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</si>
  <si>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</si>
  <si>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</si>
  <si>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</si>
  <si>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</si>
  <si>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</si>
  <si>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</si>
  <si>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</si>
  <si>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</si>
  <si>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</si>
  <si>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</si>
  <si>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</si>
  <si>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</si>
  <si>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</si>
  <si>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</si>
  <si>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</si>
  <si>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</si>
  <si>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</si>
  <si>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</si>
  <si>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</si>
  <si>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</si>
  <si>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</si>
  <si>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</si>
  <si>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</si>
  <si>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</si>
  <si>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</si>
  <si>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</si>
  <si>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</si>
  <si>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</si>
  <si>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</si>
  <si>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</si>
  <si>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</si>
  <si>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</si>
  <si>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</si>
  <si>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</si>
  <si>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</si>
  <si>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</si>
  <si>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</si>
  <si>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</si>
  <si>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</si>
  <si>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</si>
  <si>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</si>
  <si>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</si>
  <si>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</si>
  <si>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</si>
  <si>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</si>
  <si>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</si>
  <si>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</si>
  <si>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</si>
  <si>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</si>
  <si>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</si>
  <si>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</si>
  <si>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</si>
  <si>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</si>
  <si>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</si>
  <si>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</si>
  <si>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</si>
  <si>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</si>
  <si>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</si>
  <si>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</si>
  <si>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</si>
  <si>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</si>
  <si>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</si>
  <si>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</si>
  <si>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</si>
  <si>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</si>
  <si>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</si>
  <si>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</si>
  <si>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</si>
  <si>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</si>
  <si>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</si>
  <si>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</si>
  <si>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</si>
  <si>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</si>
  <si>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</si>
  <si>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</si>
  <si>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</si>
  <si>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</si>
  <si>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</si>
  <si>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</si>
  <si>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</si>
  <si>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</si>
  <si>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</si>
  <si>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</si>
  <si>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</si>
  <si>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</si>
  <si>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</si>
  <si>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</si>
  <si>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</si>
  <si>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</si>
  <si>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</si>
  <si>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</si>
  <si>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</si>
  <si>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</si>
  <si>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</si>
  <si>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</si>
  <si>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</si>
  <si>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</si>
  <si>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</si>
  <si>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</si>
  <si>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</si>
  <si>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</si>
  <si>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</si>
  <si>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</si>
  <si>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</si>
  <si>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</si>
  <si>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</si>
  <si>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</si>
  <si>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</si>
  <si>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</si>
  <si>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</si>
  <si>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</si>
  <si>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</si>
  <si>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</si>
  <si>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</si>
  <si>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</si>
  <si>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</si>
  <si>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</si>
  <si>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</si>
  <si>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</si>
  <si>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</si>
  <si>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</si>
  <si>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</si>
  <si>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</si>
  <si>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</si>
  <si>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</si>
  <si>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</si>
  <si>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</si>
  <si>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</si>
  <si>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</si>
  <si>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</si>
  <si>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</si>
  <si>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</si>
  <si>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</si>
  <si>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</si>
  <si>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</si>
  <si>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</si>
  <si>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</si>
  <si>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</si>
  <si>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</si>
  <si>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</si>
  <si>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</si>
  <si>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</si>
  <si>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</si>
  <si>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</si>
  <si>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</si>
  <si>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</si>
  <si>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</si>
  <si>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</si>
  <si>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</si>
  <si>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</si>
  <si>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</si>
  <si>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</si>
  <si>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</si>
  <si>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</si>
  <si>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</si>
  <si>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</si>
  <si>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</si>
  <si>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</si>
  <si>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</si>
  <si>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</si>
  <si>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</si>
  <si>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</si>
  <si>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</si>
  <si>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</si>
  <si>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</si>
  <si>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</si>
  <si>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</si>
  <si>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</si>
  <si>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</si>
  <si>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</si>
  <si>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</si>
  <si>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</si>
  <si>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</si>
  <si>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</si>
  <si>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</si>
  <si>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</si>
  <si>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</si>
  <si>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</si>
  <si>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</si>
  <si>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</si>
  <si>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</si>
  <si>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</si>
  <si>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</si>
  <si>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</si>
  <si>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</si>
  <si>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</si>
  <si>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</si>
  <si>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</si>
  <si>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</si>
  <si>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</si>
  <si>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</si>
  <si>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</si>
  <si>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</si>
  <si>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</si>
  <si>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</si>
  <si>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</si>
  <si>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</si>
  <si>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</si>
  <si>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</si>
  <si>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</si>
  <si>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</si>
  <si>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</si>
  <si>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</si>
  <si>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</si>
  <si>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</si>
  <si>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</si>
  <si>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</si>
  <si>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</si>
  <si>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</si>
  <si>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</si>
  <si>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</si>
  <si>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</si>
  <si>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</si>
  <si>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</si>
  <si>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</si>
  <si>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</si>
  <si>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</si>
  <si>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</si>
  <si>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</si>
  <si>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</si>
  <si>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</si>
  <si>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</si>
  <si>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</si>
  <si>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</si>
  <si>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</si>
  <si>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</si>
  <si>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</si>
  <si>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</si>
  <si>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</si>
  <si>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</si>
  <si>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</si>
  <si>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</si>
  <si>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</si>
  <si>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</si>
  <si>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</si>
  <si>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</si>
  <si>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</si>
  <si>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</si>
  <si>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</si>
  <si>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</si>
  <si>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</si>
  <si>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</si>
  <si>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</si>
  <si>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</si>
  <si>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</si>
  <si>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</si>
  <si>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</si>
  <si>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</si>
  <si>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</si>
  <si>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</si>
  <si>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</si>
  <si>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</si>
  <si>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</si>
  <si>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</si>
  <si>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</si>
  <si>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</si>
  <si>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</si>
  <si>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</si>
  <si>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</si>
  <si>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</si>
  <si>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</si>
  <si>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</si>
  <si>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</si>
  <si>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</si>
  <si>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</si>
  <si>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</si>
  <si>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</si>
  <si>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</si>
  <si>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</si>
  <si>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</si>
  <si>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</si>
  <si>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</si>
  <si>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</si>
  <si>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</si>
  <si>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</si>
  <si>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</si>
  <si>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</si>
  <si>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</si>
  <si>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</si>
  <si>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</si>
  <si>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</si>
  <si>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</si>
  <si>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</si>
  <si>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</si>
  <si>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</si>
  <si>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</si>
  <si>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</si>
  <si>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</si>
  <si>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</si>
  <si>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</si>
  <si>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</si>
  <si>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</si>
  <si>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</si>
  <si>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</si>
  <si>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</si>
  <si>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</si>
  <si>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</si>
  <si>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</si>
  <si>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</si>
  <si>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</si>
  <si>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</si>
  <si>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</si>
  <si>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</si>
  <si>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</si>
  <si>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</si>
  <si>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</si>
  <si>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</si>
  <si>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</si>
  <si>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</si>
  <si>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</si>
  <si>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</si>
  <si>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</si>
  <si>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</si>
  <si>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</si>
  <si>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</si>
  <si>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</si>
  <si>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</si>
  <si>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</si>
  <si>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</si>
  <si>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</si>
  <si>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</si>
  <si>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</si>
  <si>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</si>
  <si>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</si>
  <si>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</si>
  <si>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</si>
  <si>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</si>
  <si>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</si>
  <si>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</si>
  <si>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</si>
  <si>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</si>
  <si>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</si>
  <si>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</si>
  <si>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</si>
  <si>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</si>
  <si>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</si>
  <si>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</si>
  <si>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</si>
  <si>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</si>
  <si>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</si>
  <si>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</si>
  <si>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</si>
  <si>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</si>
  <si>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</si>
  <si>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</si>
  <si>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</si>
  <si>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</si>
  <si>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</si>
  <si>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</si>
  <si>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</si>
  <si>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</si>
  <si>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</si>
  <si>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</si>
  <si>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</si>
  <si>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</si>
  <si>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</si>
  <si>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</si>
  <si>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</si>
  <si>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</si>
  <si>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</si>
  <si>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</si>
  <si>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</si>
  <si>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</si>
  <si>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</si>
  <si>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</si>
  <si>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</si>
  <si>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</si>
  <si>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</si>
  <si>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</si>
  <si>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</si>
  <si>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</si>
  <si>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</si>
  <si>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</si>
  <si>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</si>
  <si>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</si>
  <si>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</si>
  <si>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</si>
  <si>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</si>
  <si>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</si>
  <si>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</si>
  <si>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</si>
  <si>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</si>
  <si>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</si>
  <si>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</si>
  <si>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</si>
  <si>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</si>
  <si>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</si>
  <si>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</si>
  <si>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</si>
  <si>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</si>
  <si>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</si>
  <si>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</si>
  <si>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</si>
  <si>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</si>
  <si>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</si>
  <si>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</si>
  <si>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</si>
  <si>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</si>
  <si>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</si>
  <si>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</si>
  <si>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</si>
  <si>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</si>
  <si>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</si>
  <si>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</si>
  <si>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</si>
  <si>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</si>
  <si>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</si>
  <si>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</si>
  <si>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</si>
  <si>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</si>
  <si>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</si>
  <si>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</si>
  <si>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</si>
  <si>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</si>
  <si>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</si>
  <si>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</si>
  <si>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</si>
  <si>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</si>
  <si>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</si>
  <si>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</si>
  <si>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</si>
  <si>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</si>
  <si>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</si>
  <si>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</si>
  <si>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</si>
  <si>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</si>
  <si>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</si>
  <si>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</si>
  <si>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</si>
  <si>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</si>
  <si>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</si>
  <si>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</si>
  <si>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</si>
  <si>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</si>
  <si>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</si>
  <si>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</si>
  <si>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</si>
  <si>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</si>
  <si>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</si>
  <si>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</si>
  <si>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</si>
  <si>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</si>
  <si>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</si>
  <si>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</si>
  <si>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</si>
  <si>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</si>
  <si>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</si>
  <si>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</si>
  <si>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</si>
  <si>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</si>
  <si>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</si>
  <si>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</si>
  <si>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</si>
  <si>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</si>
  <si>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</si>
  <si>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</si>
  <si>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</si>
  <si>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</si>
  <si>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</si>
  <si>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</si>
  <si>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</si>
  <si>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</si>
  <si>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</si>
  <si>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</si>
  <si>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</si>
  <si>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</si>
  <si>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</si>
  <si>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</si>
  <si>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</si>
  <si>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</si>
  <si>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</si>
  <si>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</si>
  <si>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</si>
  <si>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</si>
  <si>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</si>
  <si>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</si>
  <si>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</si>
  <si>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</si>
  <si>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</si>
  <si>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</si>
  <si>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</si>
  <si>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</si>
  <si>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</si>
  <si>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</si>
  <si>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</si>
  <si>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</si>
  <si>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</si>
  <si>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</si>
  <si>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</si>
  <si>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</si>
  <si>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</si>
  <si>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</si>
  <si>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</si>
  <si>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</si>
  <si>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</si>
  <si>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</si>
  <si>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</si>
  <si>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</si>
  <si>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</si>
  <si>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</si>
  <si>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</si>
  <si>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</si>
  <si>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</si>
  <si>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</si>
  <si>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</si>
  <si>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</si>
  <si>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</si>
  <si>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</si>
  <si>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</si>
  <si>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</si>
  <si>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</si>
  <si>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</si>
  <si>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</si>
  <si>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</si>
  <si>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</si>
  <si>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</si>
  <si>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</si>
  <si>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</si>
  <si>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</si>
  <si>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</si>
  <si>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</si>
  <si>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</si>
  <si>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</si>
  <si>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</si>
  <si>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</si>
  <si>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</si>
  <si>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</si>
  <si>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</si>
  <si>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</si>
  <si>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</si>
  <si>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</si>
  <si>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</si>
  <si>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</si>
  <si>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</si>
  <si>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</si>
  <si>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</si>
  <si>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</si>
  <si>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</si>
  <si>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</si>
  <si>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</si>
  <si>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</si>
  <si>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</si>
  <si>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</si>
  <si>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</si>
  <si>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</si>
  <si>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</si>
  <si>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</si>
  <si>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</si>
  <si>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</si>
  <si>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</si>
  <si>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</si>
  <si>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</si>
  <si>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</si>
  <si>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</si>
  <si>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</si>
  <si>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</si>
  <si>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</si>
  <si>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</si>
  <si>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</si>
  <si>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</si>
  <si>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</si>
  <si>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</si>
  <si>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</si>
  <si>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</si>
  <si>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</si>
  <si>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</si>
  <si>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</si>
  <si>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</si>
  <si>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</si>
  <si>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</si>
  <si>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</si>
  <si>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</si>
  <si>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</si>
  <si>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</si>
  <si>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</si>
  <si>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</si>
  <si>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</si>
  <si>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</si>
  <si>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</si>
  <si>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</si>
  <si>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</si>
  <si>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</si>
  <si>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</si>
  <si>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</si>
  <si>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</si>
  <si>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</si>
  <si>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</si>
  <si>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</si>
  <si>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</si>
  <si>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</si>
  <si>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</si>
  <si>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</si>
  <si>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</si>
  <si>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</si>
  <si>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</si>
  <si>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</si>
  <si>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</si>
  <si>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</si>
  <si>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</si>
  <si>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</si>
  <si>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</si>
  <si>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</si>
  <si>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</si>
  <si>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</si>
  <si>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</si>
  <si>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</si>
  <si>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</si>
  <si>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</si>
  <si>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</si>
  <si>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</si>
  <si>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</si>
  <si>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</si>
  <si>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</si>
  <si>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</si>
  <si>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</si>
  <si>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</si>
  <si>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</si>
  <si>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</si>
  <si>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</si>
  <si>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</si>
  <si>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</si>
  <si>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</si>
  <si>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</si>
  <si>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</si>
  <si>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</si>
  <si>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</si>
  <si>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</si>
  <si>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</si>
  <si>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</si>
  <si>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</si>
  <si>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</si>
  <si>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</si>
  <si>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</si>
  <si>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</si>
  <si>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</si>
  <si>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</si>
  <si>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</si>
  <si>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</si>
  <si>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</si>
  <si>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</si>
  <si>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</si>
  <si>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</si>
  <si>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</si>
  <si>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</si>
  <si>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</si>
  <si>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</si>
  <si>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</si>
  <si>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</si>
  <si>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</si>
  <si>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</si>
  <si>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</si>
  <si>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</si>
  <si>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</si>
  <si>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</si>
  <si>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</si>
  <si>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</si>
  <si>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</si>
  <si>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</si>
  <si>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</si>
  <si>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</si>
  <si>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</si>
  <si>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</si>
  <si>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</si>
  <si>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</si>
  <si>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</si>
  <si>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</si>
  <si>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</si>
  <si>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</si>
  <si>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</si>
  <si>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</si>
  <si>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</si>
  <si>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</si>
  <si>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</si>
  <si>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</si>
  <si>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</si>
  <si>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</si>
  <si>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</si>
  <si>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</si>
  <si>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</si>
  <si>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</si>
  <si>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</si>
  <si>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</si>
  <si>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</si>
  <si>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</si>
  <si>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</si>
  <si>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</si>
  <si>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</si>
  <si>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</si>
  <si>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</si>
  <si>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</si>
  <si>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</si>
  <si>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</si>
  <si>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</si>
  <si>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</si>
  <si>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</si>
  <si>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</si>
  <si>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</si>
  <si>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</si>
  <si>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</si>
  <si>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</si>
  <si>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</si>
  <si>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</si>
  <si>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</si>
  <si>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</si>
  <si>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</si>
  <si>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</si>
  <si>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</si>
  <si>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</si>
  <si>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</si>
  <si>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</si>
  <si>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</si>
  <si>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</si>
  <si>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</si>
  <si>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</si>
  <si>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</si>
  <si>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</si>
  <si>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</si>
  <si>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</si>
  <si>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</si>
  <si>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</si>
  <si>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</si>
  <si>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</si>
  <si>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</si>
  <si>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</si>
  <si>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</si>
  <si>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</si>
  <si>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</si>
  <si>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</si>
  <si>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</si>
  <si>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</si>
  <si>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</si>
  <si>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</si>
  <si>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</si>
  <si>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</si>
  <si>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</si>
  <si>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</si>
  <si>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</si>
  <si>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</si>
  <si>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</si>
  <si>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</si>
  <si>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</si>
  <si>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</si>
  <si>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</si>
  <si>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</si>
  <si>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</si>
  <si>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</si>
  <si>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</si>
  <si>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</si>
  <si>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</si>
  <si>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</si>
  <si>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</si>
  <si>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</si>
  <si>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</si>
  <si>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</si>
  <si>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</si>
  <si>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</si>
  <si>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</si>
  <si>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</si>
  <si>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</si>
  <si>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</si>
  <si>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</si>
  <si>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</si>
  <si>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</si>
  <si>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</si>
  <si>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</si>
  <si>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</si>
  <si>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</si>
  <si>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</si>
  <si>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</si>
  <si>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</si>
  <si>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</si>
  <si>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</si>
  <si>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</si>
  <si>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</si>
  <si>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</si>
  <si>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</si>
  <si>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</si>
  <si>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</si>
  <si>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</si>
  <si>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</si>
  <si>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</si>
  <si>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</si>
  <si>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</si>
  <si>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</si>
  <si>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</si>
  <si>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</si>
  <si>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</si>
  <si>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</si>
  <si>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</si>
  <si>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</si>
  <si>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</si>
  <si>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</si>
  <si>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</si>
  <si>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</si>
  <si>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</si>
  <si>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</si>
  <si>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</si>
  <si>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</si>
  <si>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</si>
  <si>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</si>
  <si>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</si>
  <si>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</si>
  <si>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</si>
  <si>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</si>
  <si>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</si>
  <si>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</si>
  <si>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</si>
  <si>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</si>
  <si>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</si>
  <si>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</si>
  <si>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</si>
  <si>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</si>
  <si>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</si>
  <si>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</si>
  <si>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</si>
  <si>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</si>
  <si>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</si>
  <si>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</si>
  <si>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</si>
  <si>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</si>
  <si>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</si>
  <si>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</si>
  <si>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</si>
  <si>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</si>
  <si>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</si>
  <si>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</si>
  <si>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</si>
  <si>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</si>
  <si>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</si>
  <si>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</si>
  <si>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</si>
  <si>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</si>
  <si>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</si>
  <si>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</si>
  <si>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</si>
  <si>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</si>
  <si>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</si>
  <si>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</si>
  <si>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</si>
  <si>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</si>
  <si>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</si>
  <si>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</si>
  <si>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</si>
  <si>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</si>
  <si>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</si>
  <si>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</si>
  <si>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</si>
  <si>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</si>
  <si>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</si>
  <si>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</si>
  <si>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</si>
  <si>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</si>
  <si>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</si>
  <si>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</si>
  <si>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</si>
  <si>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</si>
  <si>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</si>
  <si>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</si>
  <si>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</si>
  <si>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</si>
  <si>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</si>
  <si>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</si>
  <si>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</si>
  <si>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</si>
  <si>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</si>
  <si>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</si>
  <si>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</si>
  <si>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</si>
  <si>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</si>
  <si>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</si>
  <si>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</si>
  <si>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</si>
  <si>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</si>
  <si>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</si>
  <si>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</si>
  <si>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</si>
  <si>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</si>
  <si>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</si>
  <si>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</si>
  <si>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</si>
  <si>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</si>
  <si>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</si>
  <si>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</si>
  <si>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</si>
  <si>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</si>
  <si>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</si>
  <si>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</si>
  <si>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</si>
  <si>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</si>
  <si>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</si>
  <si>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</si>
  <si>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</si>
  <si>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</si>
  <si>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</si>
  <si>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</si>
  <si>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</si>
  <si>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</si>
  <si>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</si>
  <si>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</si>
  <si>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</si>
  <si>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</si>
  <si>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</si>
  <si>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</si>
  <si>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</si>
  <si>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</si>
  <si>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</si>
  <si>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</si>
  <si>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</si>
  <si>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</si>
  <si>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</si>
  <si>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</si>
  <si>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</si>
  <si>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</si>
  <si>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</si>
  <si>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</si>
  <si>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</si>
  <si>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</si>
  <si>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</si>
  <si>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</si>
  <si>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</si>
  <si>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</si>
  <si>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</si>
  <si>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</si>
  <si>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</si>
  <si>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</si>
  <si>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</si>
  <si>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</si>
  <si>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</si>
  <si>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</si>
  <si>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</si>
  <si>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</si>
  <si>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</si>
  <si>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</si>
  <si>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</si>
  <si>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</si>
  <si>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</si>
  <si>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</si>
  <si>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</si>
  <si>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</si>
  <si>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</si>
  <si>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</si>
  <si>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</si>
  <si>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</si>
  <si>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</si>
  <si>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</si>
  <si>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</si>
  <si>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</si>
  <si>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</si>
  <si>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</si>
  <si>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</si>
  <si>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</si>
  <si>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</si>
  <si>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</si>
  <si>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</si>
  <si>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</si>
  <si>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</si>
  <si>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</si>
  <si>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</si>
  <si>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</si>
  <si>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</si>
  <si>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</si>
  <si>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</si>
  <si>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</si>
  <si>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</si>
  <si>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</si>
  <si>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</si>
  <si>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</si>
  <si>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</si>
  <si>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</si>
  <si>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</si>
  <si>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</si>
  <si>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</si>
  <si>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</si>
  <si>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</si>
  <si>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</si>
  <si>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</si>
  <si>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</si>
  <si>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</si>
  <si>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</si>
  <si>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</si>
  <si>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</si>
  <si>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</si>
  <si>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</si>
  <si>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</si>
  <si>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</si>
  <si>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</si>
  <si>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</si>
  <si>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</si>
  <si>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</si>
  <si>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</si>
  <si>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</si>
  <si>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</si>
  <si>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</si>
  <si>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</si>
  <si>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</si>
  <si>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</si>
  <si>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</si>
  <si>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</si>
  <si>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</si>
  <si>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</si>
  <si>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</si>
  <si>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</si>
  <si>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</si>
  <si>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</si>
  <si>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</si>
  <si>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</si>
  <si>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</si>
  <si>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</si>
  <si>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</si>
  <si>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</si>
  <si>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</si>
  <si>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</si>
  <si>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</si>
  <si>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</si>
  <si>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</si>
  <si>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</si>
  <si>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</si>
  <si>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</si>
  <si>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</si>
  <si>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</si>
  <si>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</si>
  <si>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</si>
  <si>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</si>
  <si>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</si>
  <si>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</si>
  <si>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</si>
  <si>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</si>
  <si>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</si>
  <si>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</si>
  <si>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</si>
  <si>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</si>
  <si>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</si>
  <si>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</si>
  <si>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</si>
  <si>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</si>
  <si>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</si>
  <si>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</si>
  <si>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</si>
  <si>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</si>
  <si>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</si>
  <si>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</si>
  <si>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</si>
  <si>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</si>
  <si>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</si>
  <si>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</si>
  <si>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</si>
  <si>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</si>
  <si>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</si>
  <si>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</si>
  <si>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</si>
  <si>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</si>
  <si>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</si>
  <si>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</si>
  <si>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</si>
  <si>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</si>
  <si>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</si>
  <si>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</si>
  <si>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</si>
  <si>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</si>
  <si>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</si>
  <si>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</si>
  <si>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</si>
  <si>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</si>
  <si>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</si>
  <si>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</si>
  <si>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</si>
  <si>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</si>
  <si>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</si>
  <si>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</si>
  <si>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</si>
  <si>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</si>
  <si>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</si>
  <si>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</si>
  <si>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</si>
  <si>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</si>
  <si>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</si>
  <si>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</si>
  <si>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</si>
  <si>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</si>
  <si>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</si>
  <si>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</si>
  <si>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</si>
  <si>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</si>
  <si>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</si>
  <si>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</si>
  <si>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</si>
  <si>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</si>
  <si>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</si>
  <si>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</si>
  <si>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</si>
  <si>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</si>
  <si>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</si>
  <si>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</si>
  <si>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</si>
  <si>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</si>
  <si>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</si>
  <si>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</si>
  <si>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</si>
  <si>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</si>
  <si>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</si>
  <si>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</si>
  <si>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</si>
  <si>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</si>
  <si>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</si>
  <si>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</si>
  <si>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</si>
  <si>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</si>
  <si>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</si>
  <si>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</si>
  <si>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</si>
  <si>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</si>
  <si>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</si>
  <si>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</si>
  <si>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</si>
  <si>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</si>
  <si>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</si>
  <si>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</si>
  <si>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</si>
  <si>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</si>
  <si>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</si>
  <si>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</si>
  <si>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</si>
  <si>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</si>
  <si>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</si>
  <si>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</si>
  <si>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</si>
  <si>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</si>
  <si>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</si>
  <si>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</si>
  <si>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</si>
  <si>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</si>
  <si>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</si>
  <si>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</si>
  <si>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</si>
  <si>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</si>
  <si>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</si>
  <si>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</si>
  <si>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</si>
  <si>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</si>
  <si>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</si>
  <si>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</si>
  <si>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</si>
  <si>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</si>
  <si>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</si>
  <si>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</si>
  <si>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</si>
  <si>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</si>
  <si>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</si>
  <si>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</si>
  <si>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</si>
  <si>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</si>
  <si>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</si>
  <si>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</si>
  <si>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</si>
  <si>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</si>
  <si>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</si>
  <si>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</si>
  <si>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</si>
  <si>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</si>
  <si>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</si>
  <si>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</si>
  <si>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</si>
  <si>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</si>
  <si>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</si>
  <si>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</si>
  <si>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</si>
  <si>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</si>
  <si>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</si>
  <si>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</si>
  <si>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</si>
  <si>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</si>
  <si>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</si>
  <si>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</si>
  <si>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</si>
  <si>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</si>
  <si>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</si>
  <si>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</si>
  <si>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</si>
  <si>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</si>
  <si>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</si>
  <si>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</si>
  <si>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</si>
  <si>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</si>
  <si>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</si>
  <si>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</si>
  <si>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</si>
  <si>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</si>
  <si>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</si>
  <si>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</si>
  <si>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</si>
  <si>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</si>
  <si>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</si>
  <si>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</si>
  <si>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</si>
  <si>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</si>
  <si>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</si>
  <si>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</si>
  <si>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</si>
  <si>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</si>
  <si>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</si>
  <si>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</si>
  <si>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</si>
  <si>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</si>
  <si>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</si>
  <si>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</si>
  <si>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</si>
  <si>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</si>
  <si>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</si>
  <si>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</si>
  <si>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</si>
  <si>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</si>
  <si>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</si>
  <si>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</si>
  <si>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</si>
  <si>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</si>
  <si>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</si>
  <si>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</si>
  <si>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</si>
  <si>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</si>
  <si>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</si>
  <si>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</si>
  <si>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</si>
  <si>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</si>
  <si>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</si>
  <si>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</si>
  <si>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</si>
  <si>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</si>
  <si>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</si>
  <si>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</si>
  <si>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</si>
  <si>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</si>
  <si>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</si>
  <si>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</si>
  <si>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</si>
  <si>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</si>
  <si>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</si>
  <si>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</si>
  <si>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</si>
  <si>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</si>
  <si>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</si>
  <si>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</si>
  <si>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</si>
  <si>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</si>
  <si>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</si>
  <si>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</si>
  <si>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</si>
  <si>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</si>
  <si>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</si>
  <si>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</si>
  <si>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</si>
  <si>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</si>
  <si>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</si>
  <si>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</si>
  <si>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</si>
  <si>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</si>
  <si>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</si>
  <si>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</si>
  <si>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</si>
  <si>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</si>
  <si>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</si>
  <si>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</si>
  <si>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</si>
  <si>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</si>
  <si>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</si>
  <si>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</si>
  <si>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</si>
  <si>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</si>
  <si>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</si>
  <si>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</si>
  <si>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</si>
  <si>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</si>
  <si>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</si>
  <si>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</si>
  <si>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</si>
  <si>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</si>
  <si>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</si>
  <si>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</si>
  <si>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</si>
  <si>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</si>
  <si>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</si>
  <si>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</si>
  <si>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</si>
  <si>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</si>
  <si>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</si>
  <si>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</si>
  <si>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</si>
  <si>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</si>
  <si>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</si>
  <si>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</si>
  <si>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</si>
  <si>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</si>
  <si>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</si>
  <si>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</si>
  <si>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</si>
  <si>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</si>
  <si>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</si>
  <si>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</si>
  <si>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</si>
  <si>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</si>
  <si>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</si>
  <si>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</si>
  <si>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</si>
  <si>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</si>
  <si>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</si>
  <si>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</si>
  <si>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</si>
  <si>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</si>
  <si>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</si>
  <si>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</si>
  <si>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</si>
  <si>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</si>
  <si>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</si>
  <si>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</si>
  <si>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</si>
  <si>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</si>
  <si>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</si>
  <si>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</si>
  <si>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</si>
  <si>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</si>
  <si>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</si>
  <si>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</si>
  <si>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</si>
  <si>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</si>
  <si>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</si>
  <si>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</si>
  <si>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</si>
  <si>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</si>
  <si>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</si>
  <si>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</si>
  <si>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</si>
  <si>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</si>
  <si>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</si>
  <si>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</si>
  <si>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</si>
  <si>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</si>
  <si>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</si>
  <si>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</si>
  <si>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</si>
  <si>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</si>
  <si>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</si>
  <si>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</si>
  <si>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</si>
  <si>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</si>
  <si>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</si>
  <si>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</si>
  <si>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</si>
  <si>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</si>
  <si>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</si>
  <si>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</si>
  <si>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</si>
  <si>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</si>
  <si>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</si>
  <si>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</si>
  <si>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</si>
  <si>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</si>
  <si>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</si>
  <si>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</si>
  <si>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</si>
  <si>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</si>
  <si>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</si>
  <si>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</si>
  <si>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</si>
  <si>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</si>
  <si>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</si>
  <si>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</si>
  <si>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</si>
  <si>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</si>
  <si>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</si>
  <si>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</si>
  <si>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</si>
  <si>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</si>
  <si>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</si>
  <si>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</si>
  <si>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</si>
  <si>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</si>
  <si>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</si>
  <si>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</si>
  <si>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</si>
  <si>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</si>
  <si>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</si>
  <si>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</si>
  <si>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</si>
  <si>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</si>
  <si>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</si>
  <si>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</si>
  <si>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</si>
  <si>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</si>
  <si>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</si>
  <si>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</si>
  <si>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</si>
  <si>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</si>
  <si>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</si>
  <si>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</si>
  <si>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</si>
  <si>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</si>
  <si>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</si>
  <si>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</si>
  <si>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</si>
  <si>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</si>
  <si>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</si>
  <si>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</si>
  <si>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</si>
  <si>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</si>
  <si>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</si>
  <si>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</si>
  <si>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</si>
  <si>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</si>
  <si>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</si>
  <si>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</si>
  <si>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</si>
  <si>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</si>
  <si>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</si>
  <si>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</si>
  <si>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</si>
  <si>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</si>
  <si>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</si>
  <si>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</si>
  <si>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</si>
  <si>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</si>
  <si>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</si>
  <si>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</si>
  <si>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</si>
  <si>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</si>
  <si>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</si>
  <si>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</si>
  <si>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</si>
  <si>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</si>
  <si>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</si>
  <si>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</si>
  <si>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</si>
  <si>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</si>
  <si>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</si>
  <si>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</si>
  <si>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</si>
  <si>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</si>
  <si>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</si>
  <si>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</si>
  <si>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</si>
  <si>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</si>
  <si>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</si>
  <si>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</si>
  <si>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</si>
  <si>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</si>
  <si>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</si>
  <si>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</si>
  <si>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</si>
  <si>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</si>
  <si>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</si>
  <si>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</si>
  <si>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</si>
  <si>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</si>
  <si>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</si>
  <si>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</si>
  <si>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</si>
  <si>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</si>
  <si>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</si>
  <si>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</si>
  <si>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</si>
  <si>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</si>
  <si>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</si>
  <si>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</si>
  <si>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</si>
  <si>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</si>
  <si>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</si>
  <si>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</si>
  <si>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</si>
  <si>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</si>
  <si>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</si>
  <si>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</si>
  <si>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</si>
  <si>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</si>
  <si>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</si>
  <si>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</si>
  <si>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</si>
  <si>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</si>
  <si>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</si>
  <si>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</si>
  <si>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</si>
  <si>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</si>
  <si>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</si>
  <si>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</si>
  <si>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</si>
  <si>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</si>
  <si>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</si>
  <si>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</si>
  <si>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</si>
  <si>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</si>
  <si>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</si>
  <si>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</si>
  <si>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</si>
  <si>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</si>
  <si>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</si>
  <si>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</si>
  <si>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</si>
  <si>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</si>
  <si>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</si>
  <si>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</si>
  <si>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</si>
  <si>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</si>
  <si>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</si>
  <si>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</si>
  <si>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</si>
  <si>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</si>
  <si>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</si>
  <si>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</si>
  <si>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</si>
  <si>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</si>
  <si>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</si>
  <si>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</si>
  <si>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</si>
  <si>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</si>
  <si>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</si>
  <si>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</si>
  <si>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</si>
  <si>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</si>
  <si>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</si>
  <si>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</si>
  <si>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</si>
  <si>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</si>
  <si>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</si>
  <si>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</si>
  <si>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</si>
  <si>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</si>
  <si>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</si>
  <si>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</si>
  <si>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</si>
  <si>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</si>
  <si>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</si>
  <si>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</si>
  <si>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</si>
  <si>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</si>
  <si>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</si>
  <si>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</si>
  <si>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</si>
  <si>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</si>
  <si>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</si>
  <si>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</si>
  <si>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</si>
  <si>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</si>
  <si>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</si>
  <si>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</si>
  <si>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</si>
  <si>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</si>
  <si>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</si>
  <si>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</si>
  <si>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</si>
  <si>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</si>
  <si>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</si>
  <si>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</si>
  <si>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</si>
  <si>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</si>
  <si>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</si>
  <si>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</si>
  <si>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</si>
  <si>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</si>
  <si>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</si>
  <si>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</si>
  <si>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</si>
  <si>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</si>
  <si>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</si>
  <si>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</si>
  <si>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</si>
  <si>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</si>
  <si>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</si>
  <si>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</si>
  <si>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</si>
  <si>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</si>
  <si>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</si>
  <si>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</si>
  <si>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</si>
  <si>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</si>
  <si>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</si>
  <si>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</si>
  <si>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</si>
  <si>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</si>
  <si>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</si>
  <si>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</si>
  <si>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</si>
  <si>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</si>
  <si>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</si>
  <si>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</si>
  <si>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</si>
  <si>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</si>
  <si>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</si>
  <si>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</si>
  <si>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</si>
  <si>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</si>
  <si>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</si>
  <si>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</si>
  <si>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</si>
  <si>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</si>
  <si>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</si>
  <si>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</si>
  <si>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</si>
  <si>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</si>
  <si>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</si>
  <si>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</si>
  <si>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</si>
  <si>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</si>
  <si>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</si>
  <si>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</si>
  <si>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</si>
  <si>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</si>
  <si>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</si>
  <si>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</si>
  <si>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</si>
  <si>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</si>
  <si>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</si>
  <si>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</si>
  <si>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</si>
  <si>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</si>
  <si>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</si>
  <si>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</si>
  <si>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</si>
  <si>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</si>
  <si>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</si>
  <si>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</si>
  <si>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</si>
  <si>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</si>
  <si>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</si>
  <si>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</si>
  <si>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</si>
  <si>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</si>
  <si>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</si>
  <si>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</si>
  <si>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</si>
  <si>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</si>
  <si>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</si>
  <si>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</si>
  <si>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</si>
  <si>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</si>
  <si>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</si>
  <si>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</si>
  <si>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</si>
  <si>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</si>
  <si>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</si>
  <si>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</si>
  <si>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</si>
  <si>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</si>
  <si>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</si>
  <si>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</si>
  <si>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</si>
  <si>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</si>
  <si>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</si>
  <si>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</si>
  <si>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</si>
  <si>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</si>
  <si>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</si>
  <si>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</si>
  <si>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</si>
  <si>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</si>
  <si>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</si>
  <si>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</si>
  <si>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</si>
  <si>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</si>
  <si>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</si>
  <si>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</si>
  <si>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</si>
  <si>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</si>
  <si>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</si>
  <si>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</si>
  <si>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</si>
  <si>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</si>
  <si>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</si>
  <si>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</si>
  <si>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</si>
  <si>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</si>
  <si>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</si>
  <si>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</si>
  <si>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</si>
  <si>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</si>
  <si>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</si>
  <si>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</si>
  <si>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</si>
  <si>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</si>
  <si>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</si>
  <si>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</si>
  <si>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</si>
  <si>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</si>
  <si>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</si>
  <si>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</si>
  <si>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</si>
  <si>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</si>
  <si>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</si>
  <si>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</si>
  <si>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</si>
  <si>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</si>
  <si>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</si>
  <si>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</si>
  <si>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</si>
  <si>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</si>
  <si>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</si>
  <si>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</si>
  <si>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</si>
  <si>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</si>
  <si>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</si>
  <si>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</si>
  <si>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</si>
  <si>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</si>
  <si>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</si>
  <si>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</si>
  <si>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</si>
  <si>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</si>
  <si>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</si>
  <si>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</si>
  <si>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</si>
  <si>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</si>
  <si>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</si>
  <si>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</si>
  <si>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</si>
  <si>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</si>
  <si>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</si>
  <si>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</si>
  <si>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</si>
  <si>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</si>
  <si>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</si>
  <si>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</si>
  <si>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</si>
  <si>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</si>
  <si>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</si>
  <si>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</si>
  <si>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</si>
  <si>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</si>
  <si>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</si>
  <si>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</si>
  <si>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</si>
  <si>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</si>
  <si>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</si>
  <si>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</si>
  <si>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</si>
  <si>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</si>
  <si>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</si>
  <si>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</si>
  <si>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</si>
  <si>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</si>
  <si>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</si>
  <si>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</si>
  <si>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</si>
  <si>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</si>
  <si>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</si>
  <si>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</si>
  <si>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</si>
  <si>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</si>
  <si>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</si>
  <si>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</si>
  <si>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</si>
  <si>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</si>
  <si>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</si>
  <si>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</si>
  <si>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</si>
  <si>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</si>
  <si>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</si>
  <si>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</si>
  <si>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</si>
  <si>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</si>
  <si>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</si>
  <si>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</si>
  <si>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</si>
  <si>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</si>
  <si>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</si>
  <si>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</si>
  <si>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</si>
  <si>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</si>
  <si>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</si>
  <si>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</si>
  <si>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</si>
  <si>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</si>
  <si>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</si>
  <si>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</si>
  <si>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</si>
  <si>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</si>
  <si>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</si>
  <si>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</si>
  <si>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</si>
  <si>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</si>
  <si>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</si>
  <si>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</si>
  <si>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</si>
  <si>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</si>
  <si>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</si>
  <si>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</si>
  <si>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</si>
  <si>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</si>
  <si>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</si>
  <si>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</si>
  <si>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</si>
  <si>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</si>
  <si>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</si>
  <si>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</si>
  <si>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</si>
  <si>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</si>
  <si>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</si>
  <si>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</si>
  <si>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</si>
  <si>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</si>
  <si>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</si>
  <si>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</si>
  <si>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</si>
  <si>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</si>
  <si>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</si>
  <si>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</si>
  <si>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</si>
  <si>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</si>
  <si>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</si>
  <si>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</si>
  <si>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</si>
  <si>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</si>
  <si>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</si>
  <si>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</si>
  <si>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</si>
  <si>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</si>
  <si>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</si>
  <si>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</si>
  <si>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</si>
  <si>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</si>
  <si>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</si>
  <si>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</si>
  <si>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</si>
  <si>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</si>
  <si>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</si>
  <si>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</si>
  <si>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</si>
  <si>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</si>
  <si>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</si>
  <si>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</si>
  <si>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</si>
  <si>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</si>
  <si>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</si>
  <si>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</si>
  <si>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</si>
  <si>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</si>
  <si>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</si>
  <si>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</si>
  <si>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</si>
  <si>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</si>
  <si>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</si>
  <si>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</si>
  <si>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</si>
  <si>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</si>
  <si>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</si>
  <si>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</si>
  <si>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</si>
  <si>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</si>
  <si>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</si>
  <si>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</si>
  <si>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</si>
  <si>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</si>
  <si>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</si>
  <si>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</si>
  <si>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</si>
  <si>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</si>
  <si>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</si>
  <si>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</si>
  <si>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</si>
  <si>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</si>
  <si>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</si>
  <si>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</si>
  <si>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</si>
  <si>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</si>
  <si>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</si>
  <si>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</si>
  <si>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</si>
  <si>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</si>
  <si>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</si>
  <si>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</si>
  <si>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</si>
  <si>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</si>
  <si>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</si>
  <si>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</si>
  <si>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</si>
  <si>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</si>
  <si>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</si>
  <si>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</si>
  <si>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</si>
  <si>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</si>
  <si>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</si>
  <si>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</si>
  <si>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</si>
  <si>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</si>
  <si>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</si>
  <si>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</si>
  <si>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</si>
  <si>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</si>
  <si>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</si>
  <si>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</si>
  <si>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</si>
  <si>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</si>
  <si>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</si>
  <si>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</si>
  <si>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</si>
  <si>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</si>
  <si>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</si>
  <si>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</si>
  <si>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</si>
  <si>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</si>
  <si>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</si>
  <si>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</si>
  <si>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</si>
  <si>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</si>
  <si>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</si>
  <si>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</si>
  <si>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</si>
  <si>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</si>
  <si>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</si>
  <si>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</si>
  <si>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</si>
  <si>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</si>
  <si>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</si>
  <si>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</si>
  <si>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</si>
  <si>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</si>
  <si>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</si>
  <si>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</si>
  <si>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</si>
  <si>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</si>
  <si>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</si>
  <si>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</si>
  <si>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</si>
  <si>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</si>
  <si>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</si>
  <si>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</si>
  <si>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</si>
  <si>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</si>
  <si>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</si>
  <si>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</si>
  <si>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</si>
  <si>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</si>
  <si>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</si>
  <si>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</si>
  <si>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</si>
  <si>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</si>
  <si>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</si>
  <si>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</si>
  <si>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</si>
  <si>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</si>
  <si>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</si>
  <si>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</si>
  <si>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</si>
  <si>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</si>
  <si>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</si>
  <si>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</si>
  <si>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</si>
  <si>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</si>
  <si>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</si>
  <si>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</si>
  <si>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</si>
  <si>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</si>
  <si>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</si>
  <si>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</si>
  <si>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</si>
  <si>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</si>
  <si>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</si>
  <si>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</si>
  <si>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</si>
  <si>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</si>
  <si>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</si>
  <si>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</si>
  <si>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</si>
  <si>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</si>
  <si>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</si>
  <si>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</si>
  <si>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</si>
  <si>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</si>
  <si>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</si>
  <si>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</si>
  <si>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</si>
  <si>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</si>
  <si>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</si>
  <si>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</si>
  <si>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</si>
  <si>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</si>
  <si>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</si>
  <si>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</si>
  <si>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</si>
  <si>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</si>
  <si>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</si>
  <si>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</si>
  <si>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</si>
  <si>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</si>
  <si>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</si>
  <si>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</si>
  <si>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</si>
  <si>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</si>
  <si>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</si>
  <si>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</si>
  <si>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</si>
  <si>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</si>
  <si>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</si>
  <si>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</si>
  <si>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</si>
  <si>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</si>
  <si>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</si>
  <si>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</si>
  <si>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</si>
  <si>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</si>
  <si>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</si>
  <si>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</si>
  <si>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</si>
  <si>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</si>
  <si>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</si>
  <si>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</si>
  <si>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</si>
  <si>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</si>
  <si>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</si>
  <si>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</si>
  <si>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</si>
  <si>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</si>
  <si>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</si>
  <si>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</si>
  <si>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</si>
  <si>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</si>
  <si>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</si>
  <si>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</si>
  <si>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</si>
  <si>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</si>
  <si>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</si>
  <si>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</si>
  <si>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</si>
  <si>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</si>
  <si>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</si>
  <si>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</si>
  <si>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</si>
  <si>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</si>
  <si>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</si>
  <si>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</si>
  <si>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</si>
  <si>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</si>
  <si>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</si>
  <si>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</si>
  <si>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</si>
  <si>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</si>
  <si>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</si>
  <si>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</si>
  <si>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</si>
  <si>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</si>
  <si>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</si>
  <si>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</si>
  <si>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</si>
  <si>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</si>
  <si>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</si>
  <si>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</si>
  <si>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</si>
  <si>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</si>
  <si>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</si>
  <si>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</si>
  <si>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</si>
  <si>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</si>
  <si>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</si>
  <si>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</si>
  <si>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</si>
  <si>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</si>
  <si>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</si>
  <si>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</si>
  <si>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</si>
  <si>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</si>
  <si>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</si>
  <si>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</si>
  <si>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</si>
  <si>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</si>
  <si>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</si>
  <si>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</si>
  <si>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</si>
  <si>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</si>
  <si>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</si>
  <si>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</si>
  <si>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</si>
  <si>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</si>
  <si>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</si>
  <si>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</si>
  <si>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</si>
  <si>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</si>
  <si>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</si>
  <si>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</si>
  <si>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</si>
  <si>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</si>
  <si>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</si>
  <si>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</si>
  <si>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</si>
  <si>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</si>
  <si>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</si>
  <si>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</si>
  <si>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</si>
  <si>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</si>
  <si>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</si>
  <si>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</si>
  <si>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</si>
  <si>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</si>
  <si>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</si>
  <si>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</si>
  <si>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</si>
  <si>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</si>
  <si>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</si>
  <si>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</si>
  <si>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</si>
  <si>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</si>
  <si>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</si>
  <si>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</si>
  <si>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</si>
  <si>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</si>
  <si>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</si>
  <si>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</si>
  <si>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</si>
  <si>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</si>
  <si>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</si>
  <si>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</si>
  <si>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</si>
  <si>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</si>
  <si>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</si>
  <si>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</si>
  <si>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</si>
  <si>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</si>
  <si>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</si>
  <si>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</si>
  <si>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</si>
  <si>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</si>
  <si>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</si>
  <si>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</si>
  <si>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</si>
  <si>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</si>
  <si>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</si>
  <si>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</si>
  <si>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</si>
  <si>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</si>
  <si>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</si>
  <si>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</si>
  <si>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</si>
  <si>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</si>
  <si>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</si>
  <si>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</si>
  <si>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</si>
  <si>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</si>
  <si>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</si>
  <si>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</si>
  <si>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</si>
  <si>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</si>
  <si>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</si>
  <si>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</si>
  <si>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</si>
  <si>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</si>
  <si>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</si>
  <si>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</si>
  <si>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</si>
  <si>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</si>
  <si>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</si>
  <si>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</si>
  <si>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</si>
  <si>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</si>
  <si>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</si>
  <si>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</si>
  <si>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</si>
  <si>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</si>
  <si>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</si>
  <si>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</si>
  <si>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</si>
  <si>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</si>
  <si>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</si>
  <si>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</si>
  <si>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</si>
  <si>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</si>
  <si>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</si>
  <si>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</si>
  <si>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</si>
  <si>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</si>
  <si>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</si>
  <si>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</si>
  <si>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</si>
  <si>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</si>
  <si>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</si>
  <si>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</si>
  <si>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</si>
  <si>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</si>
  <si>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</si>
  <si>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</si>
  <si>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</si>
  <si>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</si>
  <si>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</si>
  <si>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</si>
  <si>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</si>
  <si>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</si>
  <si>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</si>
  <si>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</si>
  <si>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</si>
  <si>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</si>
  <si>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</si>
  <si>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</si>
  <si>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</si>
  <si>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</si>
  <si>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</si>
  <si>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</si>
  <si>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</si>
  <si>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</si>
  <si>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</si>
  <si>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</si>
  <si>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</si>
  <si>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</si>
  <si>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</si>
  <si>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</si>
  <si>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</si>
  <si>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</si>
  <si>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</si>
  <si>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</si>
  <si>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</si>
  <si>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</si>
  <si>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</si>
  <si>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</si>
  <si>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</si>
  <si>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</si>
  <si>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</si>
  <si>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</si>
  <si>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</si>
  <si>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</si>
  <si>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</si>
  <si>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</si>
  <si>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</si>
  <si>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</si>
  <si>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</si>
  <si>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</si>
  <si>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</si>
  <si>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</si>
  <si>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</si>
  <si>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</si>
  <si>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</si>
  <si>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</si>
  <si>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</si>
  <si>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</si>
  <si>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</si>
  <si>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</si>
  <si>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</si>
  <si>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</si>
  <si>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</si>
  <si>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</si>
  <si>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</si>
  <si>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</si>
  <si>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</si>
  <si>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</si>
  <si>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</si>
  <si>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</si>
  <si>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</si>
  <si>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</si>
  <si>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</si>
  <si>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</si>
  <si>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</si>
  <si>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</si>
  <si>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</si>
  <si>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</si>
  <si>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</si>
  <si>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</si>
  <si>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</si>
  <si>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</si>
  <si>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</si>
  <si>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</si>
  <si>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</si>
  <si>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</si>
  <si>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</si>
  <si>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</si>
  <si>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</si>
  <si>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</si>
  <si>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</si>
  <si>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</si>
  <si>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</si>
  <si>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</si>
  <si>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</si>
  <si>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</si>
  <si>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</si>
  <si>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</si>
  <si>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</si>
  <si>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</si>
  <si>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</si>
  <si>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</si>
  <si>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</si>
  <si>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</si>
  <si>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</si>
  <si>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</si>
  <si>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</si>
  <si>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</si>
  <si>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</si>
  <si>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</si>
  <si>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</si>
  <si>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</si>
  <si>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</si>
  <si>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</si>
  <si>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</si>
  <si>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</si>
  <si>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</si>
  <si>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</si>
  <si>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</si>
  <si>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</si>
  <si>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</si>
  <si>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</si>
  <si>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</si>
  <si>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</si>
  <si>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</si>
  <si>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</si>
  <si>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</si>
  <si>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</si>
  <si>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</si>
  <si>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</si>
  <si>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</si>
  <si>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</si>
  <si>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</si>
  <si>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</si>
  <si>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</si>
  <si>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</si>
  <si>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</si>
  <si>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</si>
  <si>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</si>
  <si>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</si>
  <si>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</si>
  <si>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</si>
  <si>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</si>
  <si>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</si>
  <si>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</si>
  <si>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</si>
  <si>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</si>
  <si>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</si>
  <si>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</si>
  <si>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</si>
  <si>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</si>
  <si>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</si>
  <si>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</si>
  <si>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</si>
  <si>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</si>
  <si>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</si>
  <si>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</si>
  <si>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</si>
  <si>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</si>
  <si>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</si>
  <si>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</si>
  <si>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</si>
  <si>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</si>
  <si>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</si>
  <si>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</si>
  <si>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</si>
  <si>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</si>
  <si>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</si>
  <si>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</si>
  <si>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</si>
  <si>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</si>
  <si>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</si>
  <si>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</si>
  <si>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</si>
  <si>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</si>
  <si>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</si>
  <si>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</si>
  <si>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</si>
  <si>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</si>
  <si>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</si>
  <si>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</si>
  <si>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</si>
  <si>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</si>
  <si>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</si>
  <si>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</si>
  <si>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</si>
  <si>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</si>
  <si>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</si>
  <si>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</si>
  <si>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</si>
  <si>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</si>
  <si>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</si>
  <si>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</si>
  <si>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</si>
  <si>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</si>
  <si>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</si>
  <si>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</si>
  <si>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</si>
  <si>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</si>
  <si>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</si>
  <si>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</si>
  <si>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</si>
  <si>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</si>
  <si>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</si>
  <si>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</si>
  <si>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</si>
  <si>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</si>
  <si>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</si>
  <si>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</si>
  <si>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</si>
  <si>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</si>
  <si>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</si>
  <si>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</si>
  <si>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</si>
  <si>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</si>
  <si>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</si>
  <si>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</si>
  <si>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</si>
  <si>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</si>
  <si>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</si>
  <si>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</si>
  <si>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</si>
  <si>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</si>
  <si>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</si>
  <si>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</si>
  <si>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</si>
  <si>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</si>
  <si>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</si>
  <si>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</si>
  <si>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</si>
  <si>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</si>
  <si>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</si>
  <si>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</si>
  <si>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</si>
  <si>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</si>
  <si>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</si>
  <si>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</si>
  <si>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</si>
  <si>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</si>
  <si>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</si>
  <si>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</si>
  <si>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</si>
  <si>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</si>
  <si>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</si>
  <si>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</si>
  <si>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</si>
  <si>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</si>
  <si>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</si>
  <si>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</si>
  <si>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</si>
  <si>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</si>
  <si>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</si>
  <si>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</si>
  <si>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</si>
  <si>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</si>
  <si>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</si>
  <si>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</si>
  <si>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</si>
  <si>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</si>
  <si>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</si>
  <si>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</si>
  <si>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</si>
  <si>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</si>
  <si>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</si>
  <si>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</si>
  <si>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</si>
  <si>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</si>
  <si>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</si>
  <si>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</si>
  <si>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</si>
  <si>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</si>
  <si>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</si>
  <si>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</si>
  <si>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</si>
  <si>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</si>
  <si>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</si>
  <si>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</si>
  <si>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</si>
  <si>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</si>
  <si>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</si>
  <si>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</si>
  <si>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</si>
  <si>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</si>
  <si>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</si>
  <si>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</si>
  <si>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</si>
  <si>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</si>
  <si>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</si>
  <si>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</si>
  <si>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</si>
  <si>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</si>
  <si>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</si>
  <si>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</si>
  <si>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</si>
  <si>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</si>
  <si>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</si>
  <si>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</si>
  <si>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</si>
  <si>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</si>
  <si>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</si>
  <si>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</si>
  <si>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</si>
  <si>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</si>
  <si>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</si>
  <si>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</si>
  <si>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</si>
  <si>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</si>
  <si>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</si>
  <si>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</si>
  <si>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</si>
  <si>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</si>
  <si>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</si>
  <si>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</si>
  <si>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</si>
  <si>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</si>
  <si>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</si>
  <si>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</si>
  <si>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</si>
  <si>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</si>
  <si>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</si>
  <si>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</si>
  <si>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</si>
  <si>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</si>
  <si>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</si>
  <si>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</si>
  <si>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</si>
  <si>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</si>
  <si>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</si>
  <si>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</si>
  <si>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</si>
  <si>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</si>
  <si>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</si>
  <si>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</si>
  <si>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</si>
  <si>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</si>
  <si>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</si>
  <si>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</si>
  <si>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</si>
  <si>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</si>
  <si>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</si>
  <si>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</si>
  <si>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</si>
  <si>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</si>
  <si>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</si>
  <si>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</si>
  <si>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</si>
  <si>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</si>
  <si>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</si>
  <si>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</si>
  <si>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</si>
  <si>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</si>
  <si>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</si>
  <si>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</si>
  <si>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</si>
  <si>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</si>
  <si>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</si>
  <si>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</si>
  <si>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</si>
  <si>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</si>
  <si>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</si>
  <si>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</si>
  <si>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</si>
  <si>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</si>
  <si>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</si>
  <si>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</si>
  <si>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</si>
  <si>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</si>
  <si>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</si>
  <si>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</si>
  <si>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</si>
  <si>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</si>
  <si>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</si>
  <si>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</si>
  <si>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</si>
  <si>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</si>
  <si>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</si>
  <si>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</si>
  <si>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</si>
  <si>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</si>
  <si>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</si>
  <si>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</si>
  <si>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</si>
  <si>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</si>
  <si>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</si>
  <si>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</si>
  <si>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</si>
  <si>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</si>
  <si>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</si>
  <si>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</si>
  <si>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</si>
  <si>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</si>
  <si>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</si>
  <si>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</si>
  <si>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</si>
  <si>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</si>
  <si>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</si>
  <si>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</si>
  <si>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</si>
  <si>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</si>
  <si>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</si>
  <si>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</si>
  <si>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</si>
  <si>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</si>
  <si>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</si>
  <si>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</si>
  <si>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</si>
  <si>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</si>
  <si>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</si>
  <si>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</si>
  <si>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</si>
  <si>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</si>
  <si>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</si>
  <si>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</si>
  <si>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</si>
  <si>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</si>
  <si>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</si>
  <si>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</si>
  <si>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</si>
  <si>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</si>
  <si>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</si>
  <si>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</si>
  <si>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</si>
  <si>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</si>
  <si>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</si>
  <si>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</si>
  <si>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</si>
  <si>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</si>
  <si>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</si>
  <si>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</si>
  <si>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</si>
  <si>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</si>
  <si>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</si>
  <si>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</si>
  <si>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</si>
  <si>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</si>
  <si>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</si>
  <si>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</si>
  <si>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</si>
  <si>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</si>
  <si>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</si>
  <si>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</si>
  <si>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</si>
  <si>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</si>
  <si>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</si>
  <si>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</si>
  <si>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</si>
  <si>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</si>
  <si>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</si>
  <si>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</si>
  <si>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</si>
  <si>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</si>
  <si>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</si>
  <si>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</si>
  <si>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</si>
  <si>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</si>
  <si>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</si>
  <si>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</si>
  <si>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</si>
  <si>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</si>
  <si>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</si>
  <si>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</si>
  <si>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</si>
  <si>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</si>
  <si>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</si>
  <si>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</si>
  <si>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</si>
  <si>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</si>
  <si>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</si>
  <si>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</si>
  <si>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</si>
  <si>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</si>
  <si>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</si>
  <si>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</si>
  <si>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</si>
  <si>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</si>
  <si>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</si>
  <si>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</si>
  <si>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</si>
  <si>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</si>
  <si>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</si>
  <si>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</si>
  <si>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</si>
  <si>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</si>
  <si>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</si>
  <si>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</si>
  <si>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</si>
  <si>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</si>
  <si>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</si>
  <si>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</si>
  <si>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</si>
  <si>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</si>
  <si>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</si>
  <si>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</si>
  <si>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</si>
  <si>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</si>
  <si>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</si>
  <si>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</si>
  <si>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</si>
  <si>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</si>
  <si>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</si>
  <si>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</si>
  <si>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</si>
  <si>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</si>
  <si>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</si>
  <si>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</si>
  <si>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</si>
  <si>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</si>
  <si>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</si>
  <si>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</si>
  <si>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</si>
  <si>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</si>
  <si>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</si>
  <si>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</si>
  <si>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</si>
  <si>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</si>
  <si>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</si>
  <si>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</si>
  <si>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</si>
  <si>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</si>
  <si>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</si>
  <si>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</si>
  <si>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</si>
  <si>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</si>
  <si>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</si>
  <si>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</si>
  <si>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</si>
  <si>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</si>
  <si>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</si>
  <si>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</si>
  <si>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</si>
  <si>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</si>
  <si>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</si>
  <si>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</si>
  <si>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</si>
  <si>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</si>
  <si>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</si>
  <si>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</si>
  <si>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</si>
  <si>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</si>
  <si>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</si>
  <si>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</si>
  <si>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</si>
  <si>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</si>
  <si>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</si>
  <si>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</si>
  <si>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</si>
  <si>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</si>
  <si>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</si>
  <si>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</si>
  <si>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</si>
  <si>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</si>
  <si>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</si>
  <si>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</si>
  <si>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</si>
  <si>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</si>
  <si>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</si>
  <si>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</si>
  <si>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</si>
  <si>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</si>
  <si>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</si>
  <si>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</si>
  <si>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</si>
  <si>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</si>
  <si>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</si>
  <si>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</si>
  <si>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</si>
  <si>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</si>
  <si>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</si>
  <si>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</si>
  <si>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</si>
  <si>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</si>
  <si>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</si>
  <si>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</si>
  <si>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</si>
  <si>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</si>
  <si>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</si>
  <si>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</si>
  <si>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</si>
  <si>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</si>
  <si>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</si>
  <si>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</si>
  <si>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</si>
  <si>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</si>
  <si>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</si>
  <si>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</si>
  <si>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</si>
  <si>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</si>
  <si>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</si>
  <si>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</si>
  <si>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</si>
  <si>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</si>
  <si>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</si>
  <si>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</si>
  <si>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</si>
  <si>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</si>
  <si>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</si>
  <si>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</si>
  <si>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</si>
  <si>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</si>
  <si>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</si>
  <si>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</si>
  <si>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</si>
  <si>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</si>
  <si>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</si>
  <si>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</si>
  <si>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</si>
  <si>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</si>
  <si>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</si>
  <si>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</si>
  <si>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</si>
  <si>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</si>
  <si>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</si>
  <si>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</si>
  <si>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</si>
  <si>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</si>
  <si>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</si>
  <si>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</si>
  <si>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</si>
  <si>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</si>
  <si>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</si>
  <si>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</si>
  <si>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</si>
  <si>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</si>
  <si>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</si>
  <si>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</si>
  <si>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</si>
  <si>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</si>
  <si>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</si>
  <si>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</si>
  <si>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</si>
  <si>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</si>
  <si>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</si>
  <si>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</si>
  <si>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</si>
  <si>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</si>
  <si>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</si>
  <si>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</si>
  <si>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</si>
  <si>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</si>
  <si>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</si>
  <si>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</si>
  <si>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</si>
  <si>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</si>
  <si>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</si>
  <si>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</si>
  <si>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</si>
  <si>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</si>
  <si>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</si>
  <si>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</si>
  <si>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</si>
  <si>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</si>
  <si>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</si>
  <si>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</si>
  <si>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</si>
  <si>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</si>
  <si>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</si>
  <si>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</si>
  <si>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</si>
  <si>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</si>
  <si>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</si>
  <si>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</si>
  <si>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</si>
  <si>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</si>
  <si>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</si>
  <si>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</si>
  <si>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</si>
  <si>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</si>
  <si>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</si>
  <si>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</si>
  <si>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</si>
  <si>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</si>
  <si>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</si>
  <si>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</si>
  <si>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</si>
  <si>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</si>
  <si>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</si>
  <si>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</si>
  <si>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</si>
  <si>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</si>
  <si>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</si>
  <si>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</si>
  <si>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</si>
  <si>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</si>
  <si>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</si>
  <si>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</si>
  <si>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</si>
  <si>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</si>
  <si>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</si>
  <si>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</si>
  <si>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</si>
  <si>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</si>
  <si>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</si>
  <si>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</si>
  <si>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</si>
  <si>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</si>
  <si>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</si>
  <si>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</si>
  <si>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</si>
  <si>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</si>
  <si>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</si>
  <si>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</si>
  <si>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</si>
  <si>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</si>
  <si>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</si>
  <si>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</si>
  <si>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</si>
  <si>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</si>
  <si>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</si>
  <si>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</si>
  <si>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</si>
  <si>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</si>
  <si>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</si>
  <si>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</si>
  <si>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</si>
  <si>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</si>
  <si>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</si>
  <si>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</si>
  <si>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</si>
  <si>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</si>
  <si>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</si>
  <si>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</si>
  <si>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</si>
  <si>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</si>
  <si>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</si>
  <si>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</si>
  <si>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</si>
  <si>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</si>
  <si>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</si>
  <si>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</si>
  <si>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</si>
  <si>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</si>
  <si>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</si>
  <si>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</si>
  <si>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</si>
  <si>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</si>
  <si>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</si>
  <si>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</si>
  <si>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</si>
  <si>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</si>
  <si>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</si>
  <si>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</si>
  <si>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</si>
  <si>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</si>
  <si>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</si>
  <si>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</si>
  <si>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</si>
  <si>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</si>
  <si>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</si>
  <si>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</si>
  <si>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</si>
  <si>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</si>
  <si>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</si>
  <si>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</si>
  <si>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</si>
  <si>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</si>
  <si>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</si>
  <si>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</si>
  <si>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</si>
  <si>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</si>
  <si>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</si>
  <si>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</si>
  <si>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</si>
  <si>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</si>
  <si>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</si>
  <si>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</si>
  <si>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</si>
  <si>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</si>
  <si>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</si>
  <si>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</si>
  <si>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</si>
  <si>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</si>
  <si>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</si>
  <si>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</si>
  <si>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</si>
  <si>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</si>
  <si>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</si>
  <si>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</si>
  <si>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</si>
  <si>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</si>
  <si>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</si>
  <si>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</si>
  <si>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</si>
  <si>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</si>
  <si>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</si>
  <si>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</si>
  <si>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</si>
  <si>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</si>
  <si>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</si>
  <si>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</si>
  <si>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</si>
  <si>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</si>
  <si>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</si>
  <si>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</si>
  <si>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</si>
  <si>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</si>
  <si>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</si>
  <si>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</si>
  <si>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</si>
  <si>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</si>
  <si>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</si>
  <si>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</si>
  <si>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</si>
  <si>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</si>
  <si>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</si>
  <si>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</si>
  <si>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</si>
  <si>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</si>
  <si>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</si>
  <si>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</si>
  <si>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</si>
  <si>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</si>
  <si>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</si>
  <si>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</si>
  <si>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</si>
  <si>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</si>
  <si>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</si>
  <si>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</si>
  <si>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</si>
  <si>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</si>
  <si>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</si>
  <si>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</si>
  <si>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</si>
  <si>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</si>
  <si>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</si>
  <si>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</si>
  <si>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</si>
  <si>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</si>
  <si>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</si>
  <si>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</si>
  <si>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</si>
  <si>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</si>
  <si>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</si>
  <si>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</si>
  <si>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</si>
  <si>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</si>
  <si>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</si>
  <si>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</si>
  <si>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</si>
  <si>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</si>
  <si>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</si>
  <si>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</si>
  <si>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</si>
  <si>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</si>
  <si>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</si>
  <si>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</si>
  <si>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</si>
  <si>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</si>
  <si>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</si>
  <si>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</si>
  <si>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</si>
  <si>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</si>
  <si>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</si>
  <si>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</si>
  <si>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</si>
  <si>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</si>
  <si>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</si>
  <si>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</si>
  <si>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</si>
  <si>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</si>
  <si>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</si>
  <si>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</si>
  <si>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</si>
  <si>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</si>
  <si>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</si>
  <si>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</si>
  <si>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</si>
  <si>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</si>
  <si>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</si>
  <si>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</si>
  <si>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</si>
  <si>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</si>
  <si>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</si>
  <si>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</si>
  <si>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</si>
  <si>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</si>
  <si>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</si>
  <si>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</si>
  <si>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</si>
  <si>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</si>
  <si>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</si>
  <si>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</si>
  <si>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</si>
  <si>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</si>
  <si>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</si>
  <si>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</si>
  <si>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</si>
  <si>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</si>
  <si>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</si>
  <si>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</si>
  <si>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</si>
  <si>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</si>
  <si>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</si>
  <si>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</si>
  <si>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</si>
  <si>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</si>
  <si>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</si>
  <si>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</si>
  <si>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</si>
  <si>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</si>
  <si>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</si>
  <si>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</si>
  <si>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</si>
  <si>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</si>
  <si>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</si>
  <si>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</si>
  <si>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</si>
  <si>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</si>
  <si>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</si>
  <si>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</si>
  <si>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</si>
  <si>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</si>
  <si>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</si>
  <si>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</si>
  <si>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</si>
  <si>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</si>
  <si>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</si>
  <si>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</si>
  <si>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</si>
  <si>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</si>
  <si>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</si>
  <si>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</si>
  <si>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</si>
  <si>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</si>
  <si>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</si>
  <si>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</si>
  <si>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</si>
  <si>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</si>
  <si>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</si>
  <si>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</si>
  <si>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</si>
  <si>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</si>
  <si>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</si>
  <si>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</si>
  <si>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</si>
  <si>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</si>
  <si>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</si>
  <si>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</si>
  <si>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</si>
  <si>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</si>
  <si>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</si>
  <si>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</si>
  <si>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</si>
  <si>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</si>
  <si>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</si>
  <si>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</si>
  <si>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</si>
  <si>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</si>
  <si>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</si>
  <si>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</si>
  <si>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</si>
  <si>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</si>
  <si>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</si>
  <si>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</si>
  <si>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</si>
  <si>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</si>
  <si>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</si>
  <si>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</si>
  <si>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</si>
  <si>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</si>
  <si>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</si>
  <si>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</si>
  <si>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</si>
  <si>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</si>
  <si>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</si>
  <si>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</si>
  <si>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</si>
  <si>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</si>
  <si>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</si>
  <si>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</si>
  <si>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</si>
  <si>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</si>
  <si>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</si>
  <si>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</si>
  <si>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</si>
  <si>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</si>
  <si>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</si>
  <si>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</si>
  <si>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</si>
  <si>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</si>
  <si>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</si>
  <si>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</si>
  <si>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</si>
  <si>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</si>
  <si>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</si>
  <si>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</si>
  <si>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</si>
  <si>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</si>
  <si>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</si>
  <si>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</si>
  <si>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</si>
  <si>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</si>
  <si>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</si>
  <si>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</si>
  <si>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</si>
  <si>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</si>
  <si>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</si>
  <si>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</si>
  <si>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</si>
  <si>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</si>
  <si>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</si>
  <si>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</si>
  <si>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</si>
  <si>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</si>
  <si>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</si>
  <si>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</si>
  <si>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</si>
  <si>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</si>
  <si>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</si>
  <si>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</si>
  <si>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</si>
  <si>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</si>
  <si>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</si>
  <si>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</si>
  <si>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</si>
  <si>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</si>
  <si>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</si>
  <si>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</si>
  <si>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</si>
  <si>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</si>
  <si>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</si>
  <si>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</si>
  <si>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</si>
  <si>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</si>
  <si>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</si>
  <si>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</si>
  <si>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</si>
  <si>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</si>
  <si>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</si>
  <si>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</si>
  <si>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</si>
  <si>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</si>
  <si>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</si>
  <si>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</si>
  <si>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</si>
  <si>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</si>
  <si>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</si>
  <si>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</si>
  <si>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</si>
  <si>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</si>
  <si>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</si>
  <si>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</si>
  <si>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</si>
  <si>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</si>
  <si>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</si>
  <si>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</si>
  <si>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</si>
  <si>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</si>
  <si>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</si>
  <si>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</si>
  <si>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</si>
  <si>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</si>
  <si>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</si>
  <si>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</si>
  <si>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</si>
  <si>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</si>
  <si>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</si>
  <si>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</si>
  <si>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</si>
  <si>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</si>
  <si>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</si>
  <si>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</si>
  <si>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</si>
  <si>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</si>
  <si>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</si>
  <si>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</si>
  <si>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</si>
  <si>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</si>
  <si>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</si>
  <si>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</si>
  <si>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</si>
  <si>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</si>
  <si>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</si>
  <si>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</si>
  <si>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</si>
  <si>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</si>
  <si>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</si>
  <si>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</si>
  <si>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</si>
  <si>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</si>
  <si>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</si>
  <si>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</si>
  <si>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</si>
  <si>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</si>
  <si>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</si>
  <si>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</si>
  <si>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</si>
  <si>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</si>
  <si>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</si>
  <si>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</si>
  <si>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</si>
  <si>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</si>
  <si>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</si>
  <si>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</si>
  <si>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</si>
  <si>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</si>
  <si>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</si>
  <si>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</si>
  <si>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</si>
  <si>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</si>
  <si>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</si>
  <si>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</si>
  <si>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</si>
  <si>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</si>
  <si>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</si>
  <si>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</si>
  <si>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</si>
  <si>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</si>
  <si>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</si>
  <si>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</si>
  <si>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</si>
  <si>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</si>
  <si>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</si>
  <si>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</si>
  <si>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</si>
  <si>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</si>
  <si>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</si>
  <si>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</si>
  <si>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</si>
  <si>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</si>
  <si>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</si>
  <si>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</si>
  <si>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</si>
  <si>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</si>
  <si>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</si>
  <si>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</si>
  <si>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</si>
  <si>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</si>
  <si>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</si>
  <si>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</si>
  <si>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</si>
  <si>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</si>
  <si>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</si>
  <si>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</si>
  <si>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</si>
  <si>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</si>
  <si>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</si>
  <si>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</si>
  <si>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</si>
  <si>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</si>
  <si>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</si>
  <si>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</si>
  <si>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</si>
  <si>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</si>
  <si>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</si>
  <si>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</si>
  <si>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</si>
  <si>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</si>
  <si>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</si>
  <si>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</si>
  <si>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</si>
  <si>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</si>
  <si>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</si>
  <si>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</si>
  <si>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</si>
  <si>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</si>
  <si>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</si>
  <si>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</si>
  <si>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</si>
  <si>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</si>
  <si>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</si>
  <si>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</si>
  <si>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</si>
  <si>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</si>
  <si>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</si>
  <si>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</si>
  <si>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</si>
  <si>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</si>
  <si>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</si>
  <si>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</si>
  <si>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</si>
  <si>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</si>
  <si>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</si>
  <si>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</si>
  <si>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</si>
  <si>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</si>
  <si>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</si>
  <si>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</si>
  <si>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</si>
  <si>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</si>
  <si>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</si>
  <si>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</si>
  <si>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</si>
  <si>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</si>
  <si>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</si>
  <si>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</si>
  <si>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</si>
  <si>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</si>
  <si>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</si>
  <si>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</si>
  <si>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</si>
  <si>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</si>
  <si>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</si>
  <si>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</si>
  <si>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</si>
  <si>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</si>
  <si>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</si>
  <si>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</si>
  <si>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</si>
  <si>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</si>
  <si>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</si>
  <si>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</si>
  <si>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</si>
  <si>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</si>
  <si>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</si>
  <si>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</si>
  <si>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</si>
  <si>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</si>
  <si>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</si>
  <si>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</si>
  <si>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</si>
  <si>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</si>
  <si>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</si>
  <si>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</si>
  <si>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</si>
  <si>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</si>
  <si>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</si>
  <si>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</si>
  <si>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</si>
  <si>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</si>
  <si>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</si>
  <si>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</si>
  <si>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</si>
  <si>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</si>
  <si>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</si>
  <si>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</si>
  <si>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</si>
  <si>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</si>
  <si>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</si>
  <si>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</si>
  <si>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</si>
  <si>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</si>
  <si>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</si>
  <si>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</si>
  <si>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</si>
  <si>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</si>
  <si>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</si>
  <si>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</si>
  <si>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</si>
  <si>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</si>
  <si>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</si>
  <si>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</si>
  <si>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</si>
  <si>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</si>
  <si>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</si>
  <si>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</si>
  <si>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</si>
  <si>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</si>
  <si>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</si>
  <si>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</si>
  <si>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</si>
  <si>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</si>
  <si>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</si>
  <si>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</si>
  <si>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</si>
  <si>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</si>
  <si>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</si>
  <si>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</si>
  <si>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</si>
  <si>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</si>
  <si>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</si>
  <si>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</si>
  <si>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</si>
  <si>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</si>
  <si>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</si>
  <si>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</si>
  <si>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</si>
  <si>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</si>
  <si>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</si>
  <si>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</si>
  <si>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</si>
  <si>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</si>
  <si>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</si>
  <si>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</si>
  <si>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</si>
  <si>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</si>
  <si>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</si>
  <si>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</si>
  <si>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</si>
  <si>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</si>
  <si>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</si>
  <si>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</si>
  <si>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</si>
  <si>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</si>
  <si>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</si>
  <si>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</si>
  <si>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</si>
  <si>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</si>
  <si>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</si>
  <si>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</si>
  <si>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</si>
  <si>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</si>
  <si>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</si>
  <si>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</si>
  <si>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</si>
  <si>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</si>
  <si>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</si>
  <si>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</si>
  <si>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</si>
  <si>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</si>
  <si>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</si>
  <si>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</si>
  <si>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</si>
  <si>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</si>
  <si>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</si>
  <si>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</si>
  <si>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</si>
  <si>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</si>
  <si>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</si>
  <si>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</si>
  <si>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</si>
  <si>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</si>
  <si>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</si>
  <si>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</si>
  <si>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</si>
  <si>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</si>
  <si>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</si>
  <si>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</si>
  <si>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</si>
  <si>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</si>
  <si>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</si>
  <si>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</si>
  <si>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</si>
  <si>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</si>
  <si>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</si>
  <si>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</si>
  <si>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</si>
  <si>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</si>
  <si>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</si>
  <si>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</si>
  <si>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</si>
  <si>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</si>
  <si>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</si>
  <si>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</si>
  <si>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</si>
  <si>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</si>
  <si>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</si>
  <si>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</si>
  <si>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</si>
  <si>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</si>
  <si>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</si>
  <si>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</si>
  <si>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</si>
  <si>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</si>
  <si>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</si>
  <si>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</si>
  <si>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</si>
  <si>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</si>
  <si>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</si>
  <si>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</si>
  <si>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</si>
  <si>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</si>
  <si>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</si>
  <si>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</si>
  <si>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</si>
  <si>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</si>
  <si>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</si>
  <si>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</si>
  <si>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</si>
  <si>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</si>
  <si>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</si>
  <si>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</si>
  <si>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</si>
  <si>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</si>
  <si>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</si>
  <si>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</si>
  <si>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</si>
  <si>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</si>
  <si>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</si>
  <si>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</si>
  <si>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</si>
  <si>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</si>
  <si>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</si>
  <si>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</si>
  <si>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</si>
  <si>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</si>
  <si>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</si>
  <si>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</si>
  <si>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</si>
  <si>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</si>
  <si>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</si>
  <si>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</si>
  <si>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</si>
  <si>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</si>
  <si>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</si>
  <si>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</si>
  <si>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</si>
  <si>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</si>
  <si>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</si>
  <si>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</si>
  <si>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</si>
  <si>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</si>
  <si>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</si>
  <si>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</si>
  <si>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</si>
  <si>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</si>
  <si>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</si>
  <si>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</si>
  <si>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</si>
  <si>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</si>
  <si>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</si>
  <si>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</si>
  <si>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</si>
  <si>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</si>
  <si>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</si>
  <si>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</si>
  <si>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</si>
  <si>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</si>
  <si>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</si>
  <si>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</si>
  <si>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</si>
  <si>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</si>
  <si>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</si>
  <si>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</si>
  <si>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</si>
  <si>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</si>
  <si>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</si>
  <si>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</si>
  <si>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</si>
  <si>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</si>
  <si>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</si>
  <si>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</si>
  <si>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</si>
  <si>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</si>
  <si>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</si>
  <si>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</si>
  <si>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</si>
  <si>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</si>
  <si>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</si>
  <si>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</si>
  <si>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</si>
  <si>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</si>
  <si>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</si>
  <si>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</si>
  <si>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</si>
  <si>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</si>
  <si>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</si>
  <si>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</si>
  <si>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</si>
  <si>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</si>
  <si>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</si>
  <si>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</si>
  <si>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</si>
  <si>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</si>
  <si>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</si>
  <si>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</si>
  <si>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</si>
  <si>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</si>
  <si>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</si>
  <si>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</si>
  <si>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</si>
  <si>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</si>
  <si>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</si>
  <si>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</si>
  <si>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</si>
  <si>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</si>
  <si>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</si>
  <si>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</si>
  <si>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</si>
  <si>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</si>
  <si>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</si>
  <si>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</si>
  <si>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</si>
  <si>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</si>
  <si>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</si>
  <si>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</si>
  <si>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</si>
  <si>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</si>
  <si>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</si>
  <si>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</si>
  <si>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</si>
  <si>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</si>
  <si>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</si>
  <si>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</si>
  <si>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</si>
  <si>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</si>
  <si>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</si>
  <si>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</si>
  <si>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</si>
  <si>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</si>
  <si>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</si>
  <si>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</si>
  <si>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</si>
  <si>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</si>
  <si>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</si>
  <si>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</si>
  <si>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</si>
  <si>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</si>
  <si>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</si>
  <si>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</si>
  <si>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</si>
  <si>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</si>
  <si>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</si>
  <si>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</si>
  <si>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</si>
  <si>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</si>
  <si>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</si>
  <si>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</si>
  <si>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</si>
  <si>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</si>
  <si>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</si>
  <si>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</si>
  <si>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</si>
  <si>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</si>
  <si>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</si>
  <si>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</si>
  <si>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</si>
  <si>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</si>
  <si>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</si>
  <si>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</si>
  <si>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</si>
  <si>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</si>
  <si>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</si>
  <si>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</si>
  <si>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</si>
  <si>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</si>
  <si>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</si>
  <si>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</si>
  <si>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</si>
  <si>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</si>
  <si>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</si>
  <si>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</si>
  <si>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</si>
  <si>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</si>
  <si>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</si>
  <si>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</si>
  <si>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</si>
  <si>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</si>
  <si>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</si>
  <si>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</si>
  <si>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</si>
  <si>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</si>
  <si>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</si>
  <si>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</si>
  <si>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</si>
  <si>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</si>
  <si>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</si>
  <si>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</si>
  <si>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</si>
  <si>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</si>
  <si>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</si>
  <si>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</si>
  <si>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</si>
  <si>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</si>
  <si>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</si>
  <si>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</si>
  <si>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</si>
  <si>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</si>
  <si>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</si>
  <si>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</si>
  <si>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</si>
  <si>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</si>
  <si>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</si>
  <si>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</si>
  <si>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</si>
  <si>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</si>
  <si>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</si>
  <si>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</si>
  <si>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</si>
  <si>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</si>
  <si>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</si>
  <si>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</si>
  <si>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</si>
  <si>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</si>
  <si>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</si>
  <si>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</si>
  <si>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</si>
  <si>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</si>
  <si>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</si>
  <si>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</si>
  <si>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</si>
  <si>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</si>
  <si>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</si>
  <si>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</si>
  <si>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</si>
  <si>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</si>
  <si>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</si>
  <si>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</si>
  <si>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</si>
  <si>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</si>
  <si>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</si>
  <si>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</si>
  <si>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</si>
  <si>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</si>
  <si>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</si>
  <si>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</si>
  <si>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</si>
  <si>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</si>
  <si>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</si>
  <si>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</si>
  <si>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</si>
  <si>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</si>
  <si>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</si>
  <si>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</si>
  <si>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</si>
  <si>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</si>
  <si>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</si>
  <si>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</si>
  <si>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</si>
  <si>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</si>
  <si>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</si>
  <si>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</si>
  <si>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</si>
  <si>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</si>
  <si>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</si>
  <si>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</si>
  <si>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</si>
  <si>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</si>
  <si>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</si>
  <si>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</si>
  <si>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</si>
  <si>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</si>
  <si>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</si>
  <si>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</si>
  <si>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</si>
  <si>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</si>
  <si>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</si>
  <si>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</si>
  <si>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</si>
  <si>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</si>
  <si>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</si>
  <si>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</si>
  <si>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</si>
  <si>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</si>
  <si>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</si>
  <si>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</si>
  <si>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</si>
  <si>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</si>
  <si>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</si>
  <si>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</si>
  <si>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</si>
  <si>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</si>
  <si>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</si>
  <si>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</si>
  <si>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</si>
  <si>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</si>
  <si>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</si>
  <si>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</si>
  <si>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</si>
  <si>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</si>
  <si>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</si>
  <si>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</si>
  <si>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</si>
  <si>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</si>
  <si>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</si>
  <si>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</si>
  <si>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</si>
  <si>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</si>
  <si>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</si>
  <si>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</si>
  <si>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</si>
  <si>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</si>
  <si>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</si>
  <si>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</si>
  <si>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</si>
  <si>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</si>
  <si>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</si>
  <si>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</si>
  <si>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</si>
  <si>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</si>
  <si>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</si>
  <si>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</si>
  <si>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</si>
  <si>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</si>
  <si>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</si>
  <si>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</si>
  <si>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</si>
  <si>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</si>
  <si>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</si>
  <si>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</si>
  <si>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</si>
  <si>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</si>
  <si>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</si>
  <si>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</si>
  <si>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</si>
  <si>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</si>
  <si>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</si>
  <si>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</si>
  <si>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</si>
  <si>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</si>
  <si>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</si>
  <si>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</si>
  <si>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</si>
  <si>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</si>
  <si>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</si>
  <si>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</si>
  <si>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</si>
  <si>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</si>
  <si>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</si>
  <si>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</si>
  <si>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</si>
  <si>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</si>
  <si>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</si>
  <si>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</si>
  <si>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</si>
  <si>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</si>
  <si>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</si>
  <si>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</si>
  <si>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</si>
  <si>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</si>
  <si>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</si>
  <si>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</si>
  <si>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</si>
  <si>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</si>
  <si>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</si>
  <si>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</si>
  <si>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</si>
  <si>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</si>
  <si>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</si>
  <si>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</si>
  <si>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</si>
  <si>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</si>
  <si>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</si>
  <si>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</si>
  <si>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</si>
  <si>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</si>
  <si>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</si>
  <si>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</si>
  <si>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</si>
  <si>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</si>
  <si>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</si>
  <si>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</si>
  <si>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</si>
  <si>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</si>
  <si>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</si>
  <si>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</si>
  <si>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</si>
  <si>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</si>
  <si>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</si>
  <si>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</si>
  <si>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</si>
  <si>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</si>
  <si>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</si>
  <si>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</si>
  <si>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</si>
  <si>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</si>
  <si>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</si>
  <si>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</si>
  <si>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</si>
  <si>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</si>
  <si>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</si>
  <si>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</si>
  <si>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</si>
  <si>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</si>
  <si>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</si>
  <si>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</si>
  <si>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</si>
  <si>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</si>
  <si>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</si>
  <si>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</si>
  <si>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</si>
  <si>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</si>
  <si>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</si>
  <si>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</si>
  <si>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</si>
  <si>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</si>
  <si>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</si>
  <si>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</si>
  <si>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</si>
  <si>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</si>
  <si>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</si>
  <si>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</si>
  <si>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</si>
  <si>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</si>
  <si>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</si>
  <si>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</si>
  <si>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</si>
  <si>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</si>
  <si>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</si>
  <si>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</si>
  <si>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</si>
  <si>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</si>
  <si>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</si>
  <si>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</si>
  <si>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</si>
  <si>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</si>
  <si>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</si>
  <si>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</si>
  <si>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</si>
  <si>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</si>
  <si>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</si>
  <si>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</si>
  <si>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</si>
  <si>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</si>
  <si>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</si>
  <si>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</si>
  <si>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</si>
  <si>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</si>
  <si>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</si>
  <si>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</si>
  <si>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</si>
  <si>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</si>
  <si>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</si>
  <si>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</si>
  <si>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</si>
  <si>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</si>
  <si>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</si>
  <si>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</si>
  <si>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</si>
  <si>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</si>
  <si>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</si>
  <si>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</si>
  <si>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</si>
  <si>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</si>
  <si>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</si>
  <si>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</si>
  <si>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</si>
  <si>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</si>
  <si>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</si>
  <si>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</si>
  <si>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</si>
  <si>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</si>
  <si>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</si>
  <si>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</si>
  <si>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</si>
  <si>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</si>
  <si>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</si>
  <si>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</si>
  <si>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</si>
  <si>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</si>
  <si>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</si>
  <si>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</si>
  <si>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</si>
  <si>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</si>
  <si>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</si>
  <si>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</si>
  <si>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</si>
  <si>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</si>
  <si>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</si>
  <si>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</si>
  <si>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</si>
  <si>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</si>
  <si>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</si>
  <si>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</si>
  <si>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</si>
  <si>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</si>
  <si>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</si>
  <si>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</si>
  <si>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</si>
  <si>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</si>
  <si>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</si>
  <si>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</si>
  <si>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</si>
  <si>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</si>
  <si>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</si>
  <si>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</si>
  <si>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</si>
  <si>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</si>
  <si>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</si>
  <si>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</si>
  <si>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</si>
  <si>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</si>
  <si>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</si>
  <si>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</si>
  <si>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</si>
  <si>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</si>
  <si>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</si>
  <si>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</si>
  <si>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</si>
  <si>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</si>
  <si>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</si>
  <si>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</si>
  <si>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</si>
  <si>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</si>
  <si>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</si>
  <si>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</si>
  <si>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</si>
  <si>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</si>
  <si>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</si>
  <si>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</si>
  <si>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</si>
  <si>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</si>
  <si>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</si>
  <si>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</si>
  <si>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</si>
  <si>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</si>
  <si>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</si>
  <si>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</si>
  <si>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</si>
  <si>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</si>
  <si>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</si>
  <si>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</si>
  <si>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</si>
  <si>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</si>
  <si>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</si>
  <si>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</si>
  <si>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</si>
  <si>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</si>
  <si>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</si>
  <si>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</si>
  <si>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</si>
  <si>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</si>
  <si>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</si>
  <si>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</si>
  <si>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</si>
  <si>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</si>
  <si>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</si>
  <si>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</si>
  <si>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</si>
  <si>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</si>
  <si>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</si>
  <si>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</si>
  <si>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</si>
  <si>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</si>
  <si>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</si>
  <si>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</si>
  <si>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</si>
  <si>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</si>
  <si>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</si>
  <si>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</si>
  <si>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</si>
  <si>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</si>
  <si>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</si>
  <si>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</si>
  <si>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</si>
  <si>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</si>
  <si>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</si>
  <si>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</si>
  <si>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</si>
  <si>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</si>
  <si>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</si>
  <si>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</si>
  <si>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</si>
  <si>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</si>
  <si>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</si>
  <si>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</si>
  <si>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</si>
  <si>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</si>
  <si>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</si>
  <si>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</si>
  <si>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</si>
  <si>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</si>
  <si>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</si>
  <si>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</si>
  <si>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</si>
  <si>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</si>
  <si>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</si>
  <si>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</si>
  <si>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</si>
  <si>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</si>
  <si>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</si>
  <si>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</si>
  <si>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</si>
  <si>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</si>
  <si>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</si>
  <si>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</si>
  <si>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</si>
  <si>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</si>
  <si>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</si>
  <si>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</si>
  <si>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</si>
  <si>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</si>
  <si>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</si>
  <si>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</si>
  <si>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</si>
  <si>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</si>
  <si>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</si>
  <si>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</si>
  <si>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</si>
  <si>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</si>
  <si>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</si>
  <si>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</si>
  <si>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</si>
  <si>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</si>
  <si>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</si>
  <si>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</si>
  <si>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</si>
  <si>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</si>
  <si>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</si>
  <si>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</si>
  <si>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</si>
  <si>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</si>
  <si>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</si>
  <si>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</si>
  <si>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</si>
  <si>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</si>
  <si>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</si>
  <si>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</si>
  <si>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</si>
  <si>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</si>
  <si>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</si>
  <si>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</si>
  <si>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</si>
  <si>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</si>
  <si>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</si>
  <si>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</si>
  <si>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</si>
  <si>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</si>
  <si>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</si>
  <si>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</si>
  <si>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</si>
  <si>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</si>
  <si>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</si>
  <si>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</si>
  <si>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</si>
  <si>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</si>
  <si>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</si>
  <si>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</si>
  <si>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</si>
  <si>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</si>
  <si>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</si>
  <si>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</si>
  <si>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</si>
  <si>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</si>
  <si>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</si>
  <si>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</si>
  <si>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</si>
  <si>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</si>
  <si>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</si>
  <si>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</si>
  <si>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</si>
  <si>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</si>
  <si>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</si>
  <si>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</si>
  <si>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</si>
  <si>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</si>
  <si>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</si>
  <si>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</si>
  <si>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</si>
  <si>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</si>
  <si>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</si>
  <si>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</si>
  <si>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</si>
  <si>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</si>
  <si>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</si>
  <si>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</si>
  <si>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</si>
  <si>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</si>
  <si>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</si>
  <si>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</si>
  <si>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</si>
  <si>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</si>
  <si>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</si>
  <si>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</si>
  <si>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</si>
  <si>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</si>
  <si>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</si>
  <si>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</si>
  <si>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</si>
  <si>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</si>
  <si>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</si>
  <si>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</si>
  <si>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</si>
  <si>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</si>
  <si>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</si>
  <si>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</si>
  <si>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</si>
  <si>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</si>
  <si>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</si>
  <si>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</si>
  <si>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</si>
  <si>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</si>
  <si>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</si>
  <si>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</si>
  <si>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</si>
  <si>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</si>
  <si>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</si>
  <si>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</si>
  <si>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</si>
  <si>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</si>
  <si>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</si>
  <si>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</si>
  <si>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</si>
  <si>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</si>
  <si>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</si>
  <si>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</si>
  <si>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</si>
  <si>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</si>
  <si>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</si>
  <si>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</si>
  <si>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</si>
  <si>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</si>
  <si>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</si>
  <si>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</si>
  <si>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</si>
  <si>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</si>
  <si>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</si>
  <si>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</si>
  <si>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</si>
  <si>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</si>
  <si>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</si>
  <si>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</si>
  <si>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</si>
  <si>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</si>
  <si>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</si>
  <si>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</si>
  <si>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</si>
  <si>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</si>
  <si>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</si>
  <si>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</si>
  <si>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</si>
  <si>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</si>
  <si>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</si>
  <si>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</si>
  <si>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</si>
  <si>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</si>
  <si>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</si>
  <si>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</si>
  <si>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</si>
  <si>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</si>
  <si>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</si>
  <si>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</si>
  <si>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</si>
  <si>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</si>
  <si>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</si>
  <si>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</si>
  <si>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</si>
  <si>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</si>
  <si>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</si>
  <si>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</si>
  <si>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</si>
  <si>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</si>
  <si>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</si>
  <si>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</si>
  <si>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</si>
  <si>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</si>
  <si>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</si>
  <si>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</si>
  <si>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</si>
  <si>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</si>
  <si>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</si>
  <si>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</si>
  <si>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</si>
  <si>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</si>
  <si>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</si>
  <si>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</si>
  <si>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</si>
  <si>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</si>
  <si>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</si>
  <si>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</si>
  <si>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</si>
  <si>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</si>
  <si>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</si>
  <si>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</si>
  <si>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</si>
  <si>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</si>
  <si>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</si>
  <si>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</si>
  <si>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</si>
  <si>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</si>
  <si>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</si>
  <si>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</si>
  <si>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</si>
  <si>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</si>
  <si>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</si>
  <si>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</si>
  <si>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</si>
  <si>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</si>
  <si>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</si>
  <si>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</si>
  <si>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</si>
  <si>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</si>
  <si>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</si>
  <si>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</si>
  <si>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</si>
  <si>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</si>
  <si>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</si>
  <si>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</si>
  <si>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</si>
  <si>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</si>
  <si>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</si>
  <si>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</si>
  <si>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</si>
  <si>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</si>
  <si>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</si>
  <si>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</si>
  <si>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</si>
  <si>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</si>
  <si>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</si>
  <si>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</si>
  <si>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</si>
  <si>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</si>
  <si>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</si>
  <si>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</si>
  <si>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</si>
  <si>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</si>
  <si>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</si>
  <si>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</si>
  <si>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</si>
  <si>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</si>
  <si>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</si>
  <si>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</si>
  <si>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</si>
  <si>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</si>
  <si>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</si>
  <si>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</si>
  <si>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</si>
  <si>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</si>
  <si>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</si>
  <si>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</si>
  <si>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</si>
  <si>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</si>
  <si>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</si>
  <si>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</si>
  <si>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</si>
  <si>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</si>
  <si>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</si>
  <si>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</si>
  <si>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</si>
  <si>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</si>
  <si>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</si>
  <si>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</si>
  <si>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</si>
  <si>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</si>
  <si>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</si>
  <si>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</si>
  <si>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</si>
  <si>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</si>
  <si>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</si>
  <si>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</si>
  <si>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</si>
  <si>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</si>
  <si>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</si>
  <si>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</si>
  <si>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</si>
  <si>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</si>
  <si>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</si>
  <si>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</si>
  <si>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</si>
  <si>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</si>
  <si>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</si>
  <si>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</si>
  <si>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</si>
  <si>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</si>
  <si>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</si>
  <si>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</si>
  <si>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</si>
  <si>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</si>
  <si>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</si>
  <si>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</si>
  <si>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</si>
  <si>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</si>
  <si>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</si>
  <si>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</si>
  <si>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</si>
  <si>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</si>
  <si>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</si>
  <si>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</si>
  <si>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</si>
  <si>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</si>
  <si>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</si>
  <si>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</si>
  <si>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</si>
  <si>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</si>
  <si>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</si>
  <si>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</si>
  <si>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</si>
  <si>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</si>
  <si>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</si>
  <si>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</si>
  <si>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</si>
  <si>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</si>
  <si>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</si>
  <si>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</si>
  <si>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</si>
  <si>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</si>
  <si>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</si>
  <si>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</si>
  <si>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</si>
  <si>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</si>
  <si>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</si>
  <si>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</si>
  <si>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</si>
  <si>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</si>
  <si>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</si>
  <si>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</si>
  <si>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</si>
  <si>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</si>
  <si>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</si>
  <si>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</si>
  <si>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</si>
  <si>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</si>
  <si>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</si>
  <si>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</si>
  <si>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</si>
  <si>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</si>
  <si>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</si>
  <si>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</si>
  <si>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</si>
  <si>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</si>
  <si>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</si>
  <si>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</si>
  <si>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</si>
  <si>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</si>
  <si>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</si>
  <si>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</si>
  <si>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</si>
  <si>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</si>
  <si>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</si>
  <si>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</si>
  <si>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</si>
  <si>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</si>
  <si>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</si>
  <si>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</si>
  <si>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</si>
  <si>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</si>
  <si>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</si>
  <si>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</si>
  <si>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</si>
  <si>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</si>
  <si>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</si>
  <si>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</si>
  <si>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</si>
  <si>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</si>
  <si>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</si>
  <si>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</si>
  <si>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</si>
  <si>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</si>
  <si>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</si>
  <si>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</si>
  <si>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</si>
  <si>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</si>
  <si>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</si>
  <si>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</si>
  <si>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</si>
  <si>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</si>
  <si>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</si>
  <si>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</si>
  <si>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</si>
  <si>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</si>
  <si>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</si>
  <si>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</si>
  <si>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</si>
  <si>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</si>
  <si>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</si>
  <si>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</si>
  <si>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</si>
  <si>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</si>
  <si>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</si>
  <si>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</si>
  <si>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</si>
  <si>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</si>
  <si>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</si>
  <si>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</si>
  <si>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</si>
  <si>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</si>
  <si>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</si>
  <si>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</si>
  <si>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</si>
  <si>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</si>
  <si>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</si>
  <si>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</si>
  <si>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</si>
  <si>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</si>
  <si>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</si>
  <si>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</si>
  <si>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</si>
  <si>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</si>
  <si>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</si>
  <si>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</si>
  <si>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</si>
  <si>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</si>
  <si>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</si>
  <si>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</si>
  <si>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</si>
  <si>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</si>
  <si>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</si>
  <si>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</si>
  <si>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</si>
  <si>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</si>
  <si>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</si>
  <si>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</si>
  <si>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</si>
  <si>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</si>
  <si>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</si>
  <si>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</si>
  <si>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</si>
  <si>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</si>
  <si>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</si>
  <si>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</si>
  <si>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</si>
  <si>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</si>
  <si>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</si>
  <si>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</si>
  <si>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</si>
  <si>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</si>
  <si>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</si>
  <si>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</si>
  <si>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</si>
  <si>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</si>
  <si>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</si>
  <si>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</si>
  <si>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</si>
  <si>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</si>
  <si>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</si>
  <si>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</si>
  <si>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</si>
  <si>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</si>
  <si>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</si>
  <si>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</si>
  <si>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</si>
  <si>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</si>
  <si>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</si>
  <si>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</si>
  <si>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</si>
  <si>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</si>
  <si>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</si>
  <si>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</si>
  <si>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</si>
  <si>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</si>
  <si>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</si>
  <si>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</si>
  <si>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</si>
  <si>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</si>
  <si>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</si>
  <si>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</si>
  <si>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</si>
  <si>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</si>
  <si>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</si>
  <si>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</si>
  <si>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</si>
  <si>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</si>
  <si>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</si>
  <si>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</si>
  <si>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</si>
  <si>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</si>
  <si>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</si>
  <si>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</si>
  <si>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</si>
  <si>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</si>
  <si>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</si>
  <si>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</si>
  <si>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</si>
  <si>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</si>
  <si>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</si>
  <si>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</si>
  <si>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</si>
  <si>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</si>
  <si>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</si>
  <si>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</si>
  <si>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</si>
  <si>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</si>
  <si>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</si>
  <si>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</si>
  <si>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</si>
  <si>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</si>
  <si>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</si>
  <si>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</si>
  <si>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</si>
  <si>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</si>
  <si>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</si>
  <si>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</si>
  <si>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</si>
  <si>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</si>
  <si>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</si>
  <si>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</si>
  <si>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</si>
  <si>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</si>
  <si>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</si>
  <si>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</si>
  <si>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</si>
  <si>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</si>
  <si>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</si>
  <si>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</si>
  <si>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</si>
  <si>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</si>
  <si>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</si>
  <si>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</si>
  <si>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</si>
  <si>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</si>
  <si>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</si>
  <si>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</si>
  <si>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</si>
  <si>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</si>
  <si>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</si>
  <si>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</si>
  <si>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</si>
  <si>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</si>
  <si>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</si>
  <si>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</si>
  <si>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</si>
  <si>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</si>
  <si>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</si>
  <si>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</si>
  <si>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</si>
  <si>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</si>
  <si>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</si>
  <si>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</si>
  <si>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</si>
  <si>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</si>
  <si>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</si>
  <si>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</si>
  <si>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</si>
  <si>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</si>
  <si>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</si>
  <si>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</si>
  <si>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</si>
  <si>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</si>
  <si>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</si>
  <si>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</si>
  <si>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</si>
  <si>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</si>
  <si>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</si>
  <si>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</si>
  <si>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</si>
  <si>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</si>
  <si>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</si>
  <si>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</si>
  <si>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</si>
  <si>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</si>
  <si>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</si>
  <si>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</si>
  <si>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</si>
  <si>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</si>
  <si>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</si>
  <si>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</si>
  <si>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</si>
  <si>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</si>
  <si>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</si>
  <si>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</si>
  <si>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</si>
  <si>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</si>
  <si>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</si>
  <si>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</si>
  <si>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</si>
  <si>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</si>
  <si>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</si>
  <si>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</si>
  <si>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</si>
  <si>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</si>
  <si>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</si>
  <si>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</si>
  <si>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</si>
  <si>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</si>
  <si>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</si>
  <si>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</si>
  <si>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</si>
  <si>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</si>
  <si>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</si>
  <si>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</si>
  <si>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</si>
  <si>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</si>
  <si>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</si>
  <si>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</si>
  <si>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</si>
  <si>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</si>
  <si>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</si>
  <si>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</si>
  <si>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</si>
  <si>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</si>
  <si>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</si>
  <si>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</si>
  <si>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</si>
  <si>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</si>
  <si>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</si>
  <si>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</si>
  <si>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</si>
  <si>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</si>
  <si>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</si>
  <si>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</si>
  <si>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</si>
  <si>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</si>
  <si>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</si>
  <si>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</si>
  <si>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</si>
  <si>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</si>
  <si>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</si>
  <si>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</si>
  <si>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</si>
  <si>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</si>
  <si>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</si>
  <si>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</si>
  <si>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</si>
  <si>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</si>
  <si>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</si>
  <si>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</si>
  <si>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</si>
  <si>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</si>
  <si>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</si>
  <si>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</si>
  <si>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</si>
  <si>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</si>
  <si>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</si>
  <si>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</si>
  <si>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</si>
  <si>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</si>
  <si>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</si>
  <si>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</si>
  <si>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</si>
  <si>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</si>
  <si>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</si>
  <si>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</si>
  <si>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</si>
  <si>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</si>
  <si>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</si>
  <si>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</si>
  <si>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</si>
  <si>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</si>
  <si>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</si>
  <si>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</si>
  <si>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</si>
  <si>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</si>
  <si>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</si>
  <si>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</si>
  <si>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</si>
  <si>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</si>
  <si>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</si>
  <si>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</si>
  <si>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</si>
  <si>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</si>
  <si>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</si>
  <si>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</si>
  <si>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</si>
  <si>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</si>
  <si>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</si>
  <si>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</si>
  <si>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</si>
  <si>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</si>
  <si>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</si>
  <si>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</si>
  <si>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</si>
  <si>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</si>
  <si>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</si>
  <si>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</si>
  <si>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</si>
  <si>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</si>
  <si>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</si>
  <si>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</si>
  <si>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</si>
  <si>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</si>
  <si>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</si>
  <si>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</si>
  <si>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</si>
  <si>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</si>
  <si>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</si>
  <si>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</si>
  <si>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</si>
  <si>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</si>
  <si>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</si>
  <si>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</si>
  <si>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</si>
  <si>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</si>
  <si>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</si>
  <si>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</si>
  <si>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</si>
  <si>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</si>
  <si>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</si>
  <si>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</si>
  <si>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</si>
  <si>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</si>
  <si>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</si>
  <si>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</si>
  <si>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</si>
  <si>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</si>
  <si>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</si>
  <si>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</si>
  <si>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</si>
  <si>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</si>
  <si>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</si>
  <si>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</si>
  <si>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</si>
  <si>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</si>
  <si>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</si>
  <si>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</si>
  <si>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</si>
  <si>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</si>
  <si>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</si>
  <si>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</si>
  <si>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</si>
  <si>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</si>
  <si>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</si>
  <si>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</si>
  <si>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</si>
  <si>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</si>
  <si>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</si>
  <si>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</si>
  <si>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</si>
  <si>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</si>
  <si>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</si>
  <si>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</si>
  <si>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</si>
  <si>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</si>
  <si>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</si>
  <si>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</si>
  <si>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</si>
  <si>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</si>
  <si>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</si>
  <si>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</si>
  <si>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</si>
  <si>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</si>
  <si>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</si>
  <si>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</si>
  <si>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</si>
  <si>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</si>
  <si>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</si>
  <si>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</si>
  <si>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</si>
  <si>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</si>
  <si>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</si>
  <si>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</si>
  <si>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</si>
  <si>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</si>
  <si>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</si>
  <si>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</si>
  <si>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</si>
  <si>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</si>
  <si>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</si>
  <si>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</si>
  <si>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</si>
  <si>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</si>
  <si>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</si>
  <si>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</si>
  <si>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</si>
  <si>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</si>
  <si>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</si>
  <si>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</si>
  <si>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</si>
  <si>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</si>
  <si>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</si>
  <si>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</si>
  <si>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</si>
  <si>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</si>
  <si>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</si>
  <si>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</si>
  <si>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</si>
  <si>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</si>
  <si>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</si>
  <si>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</si>
  <si>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</si>
  <si>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</si>
  <si>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</si>
  <si>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</si>
  <si>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</si>
  <si>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</si>
  <si>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</si>
  <si>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</si>
  <si>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</si>
  <si>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</si>
  <si>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</si>
  <si>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</si>
  <si>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</si>
  <si>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</si>
  <si>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</si>
  <si>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</si>
  <si>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</si>
  <si>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</si>
  <si>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</si>
  <si>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</si>
  <si>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</si>
  <si>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</si>
  <si>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</si>
  <si>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</si>
  <si>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</si>
  <si>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</si>
  <si>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</si>
  <si>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</si>
  <si>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</si>
  <si>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</si>
  <si>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</si>
  <si>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</si>
  <si>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</si>
  <si>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</si>
  <si>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</si>
  <si>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</si>
  <si>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</si>
  <si>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</si>
  <si>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</si>
  <si>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</si>
  <si>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</si>
  <si>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</si>
  <si>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</si>
  <si>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</si>
  <si>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</si>
  <si>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</si>
  <si>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</si>
  <si>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</si>
  <si>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</si>
  <si>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</si>
  <si>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</si>
  <si>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</si>
  <si>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</si>
  <si>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</si>
  <si>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</si>
  <si>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</si>
  <si>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</si>
  <si>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</si>
  <si>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</si>
  <si>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</si>
  <si>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</si>
  <si>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</si>
  <si>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</si>
  <si>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</si>
  <si>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</si>
  <si>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</si>
  <si>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</si>
  <si>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</si>
  <si>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</si>
  <si>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</si>
  <si>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</si>
  <si>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</si>
  <si>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</si>
  <si>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</si>
  <si>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</si>
  <si>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</si>
  <si>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</si>
  <si>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</si>
  <si>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</si>
  <si>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</si>
  <si>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</si>
  <si>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</si>
  <si>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</si>
  <si>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</si>
  <si>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</si>
  <si>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</si>
  <si>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</si>
  <si>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</si>
  <si>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</si>
  <si>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</si>
  <si>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</si>
  <si>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</si>
  <si>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</si>
  <si>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</si>
  <si>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</si>
  <si>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</si>
  <si>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</si>
  <si>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</si>
  <si>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</si>
  <si>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</si>
  <si>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</si>
  <si>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</si>
  <si>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</si>
  <si>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</si>
  <si>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</si>
  <si>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</si>
  <si>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</si>
  <si>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</si>
  <si>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</si>
  <si>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</si>
  <si>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</si>
  <si>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</si>
  <si>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</si>
  <si>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</si>
  <si>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</si>
  <si>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</si>
  <si>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</si>
  <si>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</si>
  <si>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</si>
  <si>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</si>
  <si>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</si>
  <si>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</si>
  <si>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</si>
  <si>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</si>
  <si>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</si>
  <si>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</si>
  <si>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</si>
  <si>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</si>
  <si>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</si>
  <si>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</si>
  <si>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</si>
  <si>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</si>
  <si>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</si>
  <si>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</si>
  <si>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</si>
  <si>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</si>
  <si>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</si>
  <si>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</si>
  <si>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</si>
  <si>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</si>
  <si>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</si>
  <si>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</si>
  <si>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</si>
  <si>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</si>
  <si>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</si>
  <si>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</si>
  <si>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</si>
  <si>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</si>
  <si>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</si>
  <si>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</si>
  <si>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</si>
  <si>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</si>
  <si>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</si>
  <si>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</si>
  <si>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</si>
  <si>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</si>
  <si>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</si>
  <si>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</si>
  <si>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</si>
  <si>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</si>
  <si>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</si>
  <si>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</si>
  <si>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</si>
  <si>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</si>
  <si>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</si>
  <si>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</si>
  <si>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</si>
  <si>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</si>
  <si>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</si>
  <si>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</si>
  <si>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</si>
  <si>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</si>
  <si>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</si>
  <si>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</si>
  <si>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</si>
  <si>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</si>
  <si>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</si>
  <si>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</si>
  <si>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</si>
  <si>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</si>
  <si>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</si>
  <si>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</si>
  <si>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</si>
  <si>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</si>
  <si>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</si>
  <si>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</si>
  <si>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</si>
  <si>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</si>
  <si>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</si>
  <si>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</si>
  <si>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</si>
  <si>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</si>
  <si>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</si>
  <si>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</si>
  <si>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</si>
  <si>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</si>
  <si>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</si>
  <si>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</si>
  <si>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</si>
  <si>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</si>
  <si>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</si>
  <si>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</si>
  <si>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</si>
  <si>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</si>
  <si>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</si>
  <si>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</si>
  <si>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</si>
  <si>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</si>
  <si>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</si>
  <si>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</si>
  <si>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</si>
  <si>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</si>
  <si>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</si>
  <si>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</si>
  <si>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</si>
  <si>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</si>
  <si>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</si>
  <si>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</si>
  <si>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</si>
  <si>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</si>
  <si>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</si>
  <si>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</si>
  <si>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</si>
  <si>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</si>
  <si>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</si>
  <si>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</si>
  <si>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</si>
  <si>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</si>
  <si>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</si>
  <si>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</si>
  <si>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</si>
  <si>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</si>
  <si>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</si>
  <si>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</si>
  <si>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</si>
  <si>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</si>
  <si>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</si>
  <si>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</si>
  <si>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</si>
  <si>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</si>
  <si>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</si>
  <si>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</si>
  <si>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</si>
  <si>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</si>
  <si>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</si>
  <si>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</si>
  <si>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</si>
  <si>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</si>
  <si>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</si>
  <si>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</si>
  <si>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</si>
  <si>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</si>
  <si>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</si>
  <si>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</si>
  <si>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</si>
  <si>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</si>
  <si>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</si>
  <si>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</si>
  <si>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</si>
  <si>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</si>
  <si>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</si>
  <si>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</si>
  <si>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</si>
  <si>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</si>
  <si>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</si>
  <si>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</si>
  <si>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</si>
  <si>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</si>
  <si>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</si>
  <si>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</si>
  <si>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</si>
  <si>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</si>
  <si>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</si>
  <si>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</si>
  <si>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</si>
  <si>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</si>
  <si>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</si>
  <si>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</si>
  <si>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</si>
  <si>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</si>
  <si>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</si>
  <si>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</si>
  <si>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</si>
  <si>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</si>
  <si>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</si>
  <si>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</si>
  <si>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</si>
  <si>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</si>
  <si>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</si>
  <si>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</si>
  <si>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</si>
  <si>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</si>
  <si>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</si>
  <si>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</si>
  <si>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</si>
  <si>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</si>
  <si>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</si>
  <si>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</si>
  <si>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</si>
  <si>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</si>
  <si>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</si>
  <si>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</si>
  <si>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</si>
  <si>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</si>
  <si>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</si>
  <si>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</si>
  <si>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</si>
  <si>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</si>
  <si>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</si>
  <si>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</si>
  <si>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</si>
  <si>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</si>
  <si>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</si>
  <si>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</si>
  <si>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</si>
  <si>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</si>
  <si>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</si>
  <si>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</si>
  <si>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</si>
  <si>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</si>
  <si>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</si>
  <si>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</si>
  <si>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</si>
  <si>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</si>
  <si>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</si>
  <si>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</si>
  <si>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</si>
  <si>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</si>
  <si>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</si>
  <si>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</si>
  <si>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</si>
  <si>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</si>
  <si>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</si>
  <si>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</si>
  <si>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</si>
  <si>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</si>
  <si>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</si>
  <si>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</si>
  <si>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</si>
  <si>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</si>
  <si>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</si>
  <si>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</si>
  <si>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</si>
  <si>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</si>
  <si>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</si>
  <si>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</si>
  <si>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</si>
  <si>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</si>
  <si>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</si>
  <si>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</si>
  <si>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</si>
  <si>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</si>
  <si>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</si>
  <si>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</si>
  <si>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</si>
  <si>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</si>
  <si>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</si>
  <si>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</si>
  <si>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</si>
  <si>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</si>
  <si>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</si>
  <si>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</si>
  <si>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</si>
  <si>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</si>
  <si>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</si>
  <si>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</si>
  <si>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</si>
  <si>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</si>
  <si>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</si>
  <si>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</si>
  <si>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</si>
  <si>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</si>
  <si>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</si>
  <si>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</si>
  <si>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</si>
  <si>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</si>
  <si>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</si>
  <si>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</si>
  <si>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</si>
  <si>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</si>
  <si>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</si>
  <si>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</si>
  <si>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</si>
  <si>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</si>
  <si>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</si>
  <si>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</si>
  <si>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</si>
  <si>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</si>
  <si>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</si>
  <si>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</si>
  <si>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</si>
  <si>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</si>
  <si>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</si>
  <si>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</si>
  <si>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</si>
  <si>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</si>
  <si>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</si>
  <si>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</si>
  <si>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</si>
  <si>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</si>
  <si>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</si>
  <si>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</si>
  <si>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</si>
  <si>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</si>
  <si>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</si>
  <si>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</si>
  <si>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</si>
  <si>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</si>
  <si>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</si>
  <si>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</si>
  <si>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</si>
  <si>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</si>
  <si>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</si>
  <si>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</si>
  <si>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</si>
  <si>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</si>
  <si>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</si>
  <si>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</si>
  <si>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</si>
  <si>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</si>
  <si>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</si>
  <si>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</si>
  <si>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</si>
  <si>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</si>
  <si>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</si>
  <si>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</si>
  <si>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</si>
  <si>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</si>
  <si>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</si>
  <si>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</si>
  <si>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</si>
  <si>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</si>
  <si>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</si>
  <si>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</si>
  <si>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</si>
  <si>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</si>
  <si>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</si>
  <si>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</si>
  <si>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</si>
  <si>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</si>
  <si>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</si>
  <si>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</si>
  <si>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</si>
  <si>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</si>
  <si>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</si>
  <si>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</si>
  <si>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</si>
  <si>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</si>
  <si>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</si>
  <si>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</si>
  <si>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</si>
  <si>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</si>
  <si>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</si>
  <si>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</si>
  <si>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</si>
  <si>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</si>
  <si>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</si>
  <si>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</si>
  <si>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</si>
  <si>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</si>
  <si>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</si>
  <si>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</si>
  <si>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</si>
  <si>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</si>
  <si>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</si>
  <si>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</si>
  <si>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</si>
  <si>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</si>
  <si>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</si>
  <si>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</si>
  <si>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</si>
  <si>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</si>
  <si>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</si>
  <si>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</si>
  <si>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</si>
  <si>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</si>
  <si>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</si>
  <si>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</si>
  <si>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</si>
  <si>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</si>
  <si>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</si>
  <si>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</si>
  <si>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</si>
  <si>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</si>
  <si>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</si>
  <si>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</si>
  <si>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</si>
  <si>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</si>
  <si>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</si>
  <si>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</si>
  <si>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</si>
  <si>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</si>
  <si>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</si>
  <si>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</si>
  <si>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</si>
  <si>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</si>
  <si>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</si>
  <si>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</si>
  <si>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</si>
  <si>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</si>
  <si>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</si>
  <si>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</si>
  <si>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</si>
  <si>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</si>
  <si>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</si>
  <si>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</si>
  <si>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</si>
  <si>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</si>
  <si>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</si>
  <si>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</si>
  <si>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</si>
  <si>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</si>
  <si>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</si>
  <si>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</si>
  <si>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</si>
  <si>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</si>
  <si>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</si>
  <si>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</si>
  <si>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</si>
  <si>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</si>
  <si>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</si>
  <si>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</si>
  <si>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</si>
  <si>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</si>
  <si>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</si>
  <si>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</si>
  <si>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</si>
  <si>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</si>
  <si>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</si>
  <si>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</si>
  <si>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</si>
  <si>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</si>
  <si>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</si>
  <si>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</si>
  <si>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</si>
  <si>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</si>
  <si>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</si>
  <si>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</si>
  <si>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</si>
  <si>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</si>
  <si>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</si>
  <si>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</si>
  <si>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</si>
  <si>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</si>
  <si>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</si>
  <si>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</si>
  <si>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</si>
  <si>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</si>
  <si>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</si>
  <si>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</si>
  <si>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</si>
  <si>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</si>
  <si>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</si>
  <si>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</si>
  <si>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</si>
  <si>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</si>
  <si>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</si>
  <si>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</si>
  <si>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</si>
  <si>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</si>
  <si>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</si>
  <si>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</si>
  <si>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</si>
  <si>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</si>
  <si>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</si>
  <si>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</si>
  <si>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</si>
  <si>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</si>
  <si>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</si>
  <si>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</si>
  <si>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</si>
  <si>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</si>
  <si>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</si>
  <si>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</si>
  <si>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</si>
  <si>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</si>
  <si>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</si>
  <si>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</si>
  <si>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</si>
  <si>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</si>
  <si>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</si>
  <si>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</si>
  <si>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</si>
  <si>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</si>
  <si>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</si>
  <si>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</si>
  <si>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</si>
  <si>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</si>
  <si>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</si>
  <si>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</si>
  <si>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</si>
  <si>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</si>
  <si>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</si>
  <si>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</si>
  <si>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</si>
  <si>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</si>
  <si>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</si>
  <si>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</si>
  <si>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</si>
  <si>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</si>
  <si>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</si>
  <si>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</si>
  <si>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</si>
  <si>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</si>
  <si>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</si>
  <si>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</si>
  <si>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</si>
  <si>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</si>
  <si>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</si>
  <si>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</si>
  <si>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</si>
  <si>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</si>
  <si>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</si>
  <si>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</si>
  <si>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</si>
  <si>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</si>
  <si>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</si>
  <si>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</si>
  <si>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</si>
  <si>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</si>
  <si>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</si>
  <si>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</si>
  <si>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</si>
  <si>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</si>
  <si>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</si>
  <si>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</si>
  <si>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</si>
  <si>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</si>
  <si>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</si>
  <si>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</si>
  <si>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</si>
  <si>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</si>
  <si>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</si>
  <si>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</si>
  <si>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</si>
  <si>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</si>
  <si>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</si>
  <si>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</si>
  <si>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</si>
  <si>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</si>
  <si>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</si>
  <si>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</si>
  <si>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</si>
  <si>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</si>
  <si>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</si>
  <si>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</si>
  <si>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</si>
  <si>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</si>
  <si>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</si>
  <si>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</si>
  <si>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</si>
  <si>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</si>
  <si>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</si>
  <si>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</si>
  <si>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</si>
  <si>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</si>
  <si>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</si>
  <si>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</si>
  <si>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</si>
  <si>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</si>
  <si>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</si>
  <si>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</si>
  <si>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</si>
  <si>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</si>
  <si>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</si>
  <si>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</si>
  <si>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</si>
  <si>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</si>
  <si>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</si>
  <si>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</si>
  <si>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</si>
  <si>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</si>
  <si>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</si>
  <si>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</si>
  <si>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</si>
  <si>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</si>
  <si>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</si>
  <si>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</si>
  <si>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</si>
  <si>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</si>
  <si>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</si>
  <si>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</si>
  <si>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</si>
  <si>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</si>
  <si>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</si>
  <si>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</si>
  <si>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</si>
  <si>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</si>
  <si>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</si>
  <si>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</si>
  <si>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</si>
  <si>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</si>
  <si>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</si>
  <si>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</si>
  <si>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</si>
  <si>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</si>
  <si>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</si>
  <si>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</si>
  <si>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</si>
  <si>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</si>
  <si>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</si>
  <si>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</si>
  <si>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</si>
  <si>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</si>
  <si>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</si>
  <si>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</si>
  <si>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</si>
  <si>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</si>
  <si>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</si>
  <si>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</si>
  <si>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</si>
  <si>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</si>
  <si>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</si>
  <si>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</si>
  <si>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</si>
  <si>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</si>
  <si>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</si>
  <si>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</si>
  <si>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</si>
  <si>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</si>
  <si>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</si>
  <si>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</si>
  <si>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</si>
  <si>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</si>
  <si>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</si>
  <si>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</si>
  <si>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</si>
  <si>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</si>
  <si>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</si>
  <si>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</si>
  <si>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</si>
  <si>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</si>
  <si>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</si>
  <si>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</si>
  <si>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</si>
  <si>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</si>
  <si>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</si>
  <si>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</si>
  <si>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</si>
  <si>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</si>
  <si>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</si>
  <si>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</si>
  <si>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</si>
  <si>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</si>
  <si>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</si>
  <si>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</si>
  <si>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</si>
  <si>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</si>
  <si>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</si>
  <si>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</si>
  <si>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</si>
  <si>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</si>
  <si>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</si>
  <si>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</si>
  <si>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</si>
  <si>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</si>
  <si>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</si>
  <si>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</si>
  <si>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</si>
  <si>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</si>
  <si>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</si>
  <si>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</si>
  <si>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</si>
  <si>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</si>
  <si>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</si>
  <si>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</si>
  <si>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</si>
  <si>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</si>
  <si>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</si>
  <si>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</si>
  <si>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</si>
  <si>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</si>
  <si>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</si>
  <si>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</si>
  <si>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</si>
  <si>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</si>
  <si>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</si>
  <si>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</si>
  <si>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</si>
  <si>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</si>
  <si>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</si>
  <si>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</si>
  <si>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</si>
  <si>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</si>
  <si>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</si>
  <si>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</si>
  <si>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</si>
  <si>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</si>
  <si>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</si>
  <si>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</si>
  <si>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</si>
  <si>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</si>
  <si>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</si>
  <si>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</si>
  <si>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</si>
  <si>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</si>
  <si>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</si>
  <si>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</si>
  <si>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</si>
  <si>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</si>
  <si>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</si>
  <si>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</si>
  <si>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</si>
  <si>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</si>
  <si>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</si>
  <si>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</si>
  <si>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</si>
  <si>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</si>
  <si>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</si>
  <si>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</si>
  <si>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</si>
  <si>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</si>
  <si>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</si>
  <si>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</si>
  <si>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</si>
  <si>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</si>
  <si>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</si>
  <si>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</si>
  <si>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</si>
  <si>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</si>
  <si>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</si>
  <si>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</si>
  <si>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</si>
  <si>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</si>
  <si>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</si>
  <si>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</si>
  <si>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</si>
  <si>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</si>
  <si>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</si>
  <si>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</si>
  <si>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</si>
  <si>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</si>
  <si>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</si>
  <si>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</si>
  <si>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</si>
  <si>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</si>
  <si>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</si>
  <si>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</si>
  <si>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</si>
  <si>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</si>
  <si>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</si>
  <si>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</si>
  <si>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</si>
  <si>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</si>
  <si>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</si>
  <si>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</si>
  <si>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</si>
  <si>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</si>
  <si>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</si>
  <si>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</si>
  <si>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</si>
  <si>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</si>
  <si>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</si>
  <si>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</si>
  <si>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</si>
  <si>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</si>
  <si>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</si>
  <si>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</si>
  <si>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</si>
  <si>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</si>
  <si>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</si>
  <si>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</si>
  <si>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</si>
  <si>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</si>
  <si>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</si>
  <si>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</si>
  <si>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</si>
  <si>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</si>
  <si>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</si>
  <si>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</si>
  <si>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</si>
  <si>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</si>
  <si>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</si>
  <si>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</si>
  <si>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</si>
  <si>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</si>
  <si>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</si>
  <si>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</si>
  <si>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</si>
  <si>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</si>
  <si>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</si>
  <si>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</si>
  <si>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</si>
  <si>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</si>
  <si>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</si>
  <si>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</si>
  <si>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</si>
  <si>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</si>
  <si>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</si>
  <si>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</si>
  <si>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</si>
  <si>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</si>
  <si>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</si>
  <si>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</si>
  <si>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</si>
  <si>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</si>
  <si>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</si>
  <si>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</si>
  <si>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</si>
  <si>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</si>
  <si>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</si>
  <si>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</si>
  <si>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</si>
  <si>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</si>
  <si>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</si>
  <si>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</si>
  <si>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</si>
  <si>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</si>
  <si>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</si>
  <si>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</si>
  <si>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</si>
  <si>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</si>
  <si>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</si>
  <si>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</si>
  <si>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</si>
  <si>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</si>
  <si>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</si>
  <si>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</si>
  <si>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</si>
  <si>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</si>
  <si>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</si>
  <si>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</si>
  <si>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</si>
  <si>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</si>
  <si>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</si>
  <si>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</si>
  <si>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</si>
  <si>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</si>
  <si>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</si>
  <si>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</si>
  <si>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</si>
  <si>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</si>
  <si>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</si>
  <si>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</si>
  <si>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</si>
  <si>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</si>
  <si>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</si>
  <si>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</si>
  <si>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</si>
  <si>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</si>
  <si>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</si>
  <si>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</si>
  <si>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</si>
  <si>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</si>
  <si>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</si>
  <si>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</si>
  <si>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</si>
  <si>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</si>
  <si>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</si>
  <si>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</si>
  <si>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</si>
  <si>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</si>
  <si>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</si>
  <si>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</si>
  <si>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</si>
  <si>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</si>
  <si>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</si>
  <si>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</si>
  <si>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</si>
  <si>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</si>
  <si>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</si>
  <si>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</si>
  <si>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</si>
  <si>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</si>
  <si>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</si>
  <si>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</si>
  <si>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</si>
  <si>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</si>
  <si>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</si>
  <si>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</si>
  <si>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</si>
  <si>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</si>
  <si>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</si>
  <si>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</si>
  <si>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</si>
  <si>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</si>
  <si>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</si>
  <si>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</si>
  <si>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</si>
  <si>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</si>
  <si>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</si>
  <si>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</si>
  <si>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</si>
  <si>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</si>
  <si>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</si>
  <si>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</si>
  <si>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</si>
  <si>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</si>
  <si>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</si>
  <si>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</si>
  <si>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</si>
  <si>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</si>
  <si>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</si>
  <si>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</si>
  <si>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</si>
  <si>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</si>
  <si>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</si>
  <si>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</si>
  <si>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</si>
  <si>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</si>
  <si>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</si>
  <si>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</si>
  <si>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</si>
  <si>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</si>
  <si>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</si>
  <si>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</si>
  <si>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</si>
  <si>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</si>
  <si>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</si>
  <si>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</si>
  <si>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</si>
  <si>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</si>
  <si>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</si>
  <si>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</si>
  <si>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</si>
  <si>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</si>
  <si>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</si>
  <si>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</si>
  <si>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</si>
  <si>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</si>
  <si>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</si>
  <si>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</si>
  <si>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</si>
  <si>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</si>
  <si>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</si>
  <si>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</si>
  <si>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</si>
  <si>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</si>
  <si>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</si>
  <si>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</si>
  <si>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</si>
  <si>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</si>
  <si>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</si>
  <si>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</si>
  <si>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</si>
  <si>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</si>
  <si>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</si>
  <si>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</si>
  <si>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</si>
  <si>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</si>
  <si>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</si>
  <si>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</si>
  <si>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</si>
  <si>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</si>
  <si>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</si>
  <si>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</si>
  <si>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</si>
  <si>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</si>
  <si>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</si>
  <si>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</si>
  <si>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</si>
  <si>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</si>
  <si>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</si>
  <si>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</si>
  <si>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</si>
  <si>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</si>
  <si>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</si>
  <si>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</si>
  <si>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</si>
  <si>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</si>
  <si>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</si>
  <si>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</si>
  <si>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</si>
  <si>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</si>
  <si>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</si>
  <si>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</si>
  <si>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</si>
  <si>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</si>
  <si>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</si>
  <si>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</si>
  <si>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</si>
  <si>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</si>
  <si>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</si>
  <si>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</si>
  <si>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</si>
  <si>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</si>
  <si>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</si>
  <si>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</si>
  <si>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</si>
  <si>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</si>
  <si>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</si>
  <si>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</si>
  <si>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</si>
  <si>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</si>
  <si>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</si>
  <si>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</si>
  <si>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</si>
  <si>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</si>
  <si>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</si>
  <si>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</si>
  <si>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</si>
  <si>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</si>
  <si>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</si>
  <si>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</si>
  <si>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</si>
  <si>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</si>
  <si>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</si>
  <si>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</si>
  <si>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</si>
  <si>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</si>
  <si>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</si>
  <si>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</si>
  <si>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</si>
  <si>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</si>
  <si>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</si>
  <si>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</si>
  <si>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</si>
  <si>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</si>
  <si>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</si>
  <si>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</si>
  <si>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</si>
  <si>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</si>
  <si>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</si>
  <si>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</si>
  <si>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</si>
  <si>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</si>
  <si>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</si>
  <si>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</si>
  <si>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</si>
  <si>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</si>
  <si>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</si>
  <si>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</si>
  <si>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</si>
  <si>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</si>
  <si>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</si>
  <si>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</si>
  <si>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</si>
  <si>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</si>
  <si>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</si>
  <si>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</si>
  <si>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</si>
  <si>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</si>
  <si>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</si>
  <si>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</si>
  <si>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</si>
  <si>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</si>
  <si>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</si>
  <si>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</si>
  <si>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</si>
  <si>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</si>
  <si>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</si>
  <si>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</si>
  <si>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</si>
  <si>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</si>
  <si>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</si>
  <si>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</si>
  <si>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</si>
  <si>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</si>
  <si>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</si>
  <si>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</si>
  <si>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</si>
  <si>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</si>
  <si>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</si>
  <si>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</si>
  <si>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</si>
  <si>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</si>
  <si>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</si>
  <si>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</si>
  <si>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</si>
  <si>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</si>
  <si>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</si>
  <si>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</si>
  <si>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</si>
  <si>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</si>
  <si>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</si>
  <si>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</si>
  <si>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</si>
  <si>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</si>
  <si>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</si>
  <si>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</si>
  <si>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</si>
  <si>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</si>
  <si>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</si>
  <si>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</si>
  <si>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</si>
  <si>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</si>
  <si>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</si>
  <si>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</si>
  <si>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</si>
  <si>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</si>
  <si>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</si>
  <si>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</si>
  <si>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</si>
  <si>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</si>
  <si>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</si>
  <si>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</si>
  <si>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</si>
  <si>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</si>
  <si>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</si>
  <si>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</si>
  <si>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</si>
  <si>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</si>
  <si>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</si>
  <si>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</si>
  <si>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</si>
  <si>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</si>
  <si>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</si>
  <si>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</si>
  <si>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</si>
  <si>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</si>
  <si>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</si>
  <si>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</si>
  <si>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</si>
  <si>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</si>
  <si>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</si>
  <si>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</si>
  <si>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</si>
  <si>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</si>
  <si>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</si>
  <si>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</si>
  <si>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</si>
  <si>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</si>
  <si>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</si>
  <si>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</si>
  <si>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</si>
  <si>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</si>
  <si>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</si>
  <si>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</si>
  <si>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</si>
  <si>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</si>
  <si>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</si>
  <si>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</si>
  <si>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</si>
  <si>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</si>
  <si>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</si>
  <si>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</si>
  <si>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</si>
  <si>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</si>
  <si>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</si>
  <si>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</si>
  <si>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</si>
  <si>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</si>
  <si>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</si>
  <si>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</si>
  <si>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</si>
  <si>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</si>
  <si>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</si>
  <si>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</si>
  <si>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</si>
  <si>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</si>
  <si>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</si>
  <si>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</si>
  <si>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</si>
  <si>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</si>
  <si>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</si>
  <si>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</si>
  <si>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</si>
  <si>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</si>
  <si>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</si>
  <si>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</si>
  <si>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</si>
  <si>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</si>
  <si>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</si>
  <si>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</si>
  <si>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</si>
  <si>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</si>
  <si>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</si>
  <si>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</si>
  <si>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</si>
  <si>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</si>
  <si>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</si>
  <si>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</si>
  <si>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</si>
  <si>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</si>
  <si>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</si>
  <si>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</si>
  <si>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</si>
  <si>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</si>
  <si>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</si>
  <si>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</si>
  <si>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</si>
  <si>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</si>
  <si>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</si>
  <si>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</si>
  <si>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</si>
  <si>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</si>
  <si>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</si>
  <si>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</si>
  <si>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</si>
  <si>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</si>
  <si>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</si>
  <si>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</si>
  <si>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</si>
  <si>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</si>
  <si>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</si>
  <si>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</si>
  <si>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</si>
  <si>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</si>
  <si>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</si>
  <si>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</si>
  <si>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</si>
  <si>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</si>
  <si>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</si>
  <si>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</si>
  <si>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</si>
  <si>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</si>
  <si>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</si>
  <si>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</si>
  <si>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</si>
  <si>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</si>
  <si>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</si>
  <si>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</si>
  <si>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</si>
  <si>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</si>
  <si>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</si>
  <si>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</si>
  <si>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</si>
  <si>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</si>
  <si>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</si>
  <si>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</si>
  <si>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</si>
  <si>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</si>
  <si>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</si>
  <si>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</si>
  <si>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</si>
  <si>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</si>
  <si>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</si>
  <si>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</si>
  <si>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</si>
  <si>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</si>
  <si>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</si>
  <si>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</si>
  <si>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</si>
  <si>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</si>
  <si>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</si>
  <si>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</si>
  <si>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</si>
  <si>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</si>
  <si>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</si>
  <si>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</si>
  <si>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</si>
  <si>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</si>
  <si>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</si>
  <si>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</si>
  <si>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</si>
  <si>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</si>
  <si>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</si>
  <si>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</si>
  <si>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</si>
  <si>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</si>
  <si>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</si>
  <si>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</si>
  <si>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</si>
  <si>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</si>
  <si>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</si>
  <si>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</si>
  <si>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</si>
  <si>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</si>
  <si>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</si>
  <si>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</si>
  <si>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</si>
  <si>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</si>
  <si>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</si>
  <si>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</si>
  <si>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</si>
  <si>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</si>
  <si>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</si>
  <si>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</si>
  <si>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</si>
  <si>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</si>
  <si>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</si>
  <si>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</si>
  <si>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</si>
  <si>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</si>
  <si>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</si>
  <si>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</si>
  <si>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</si>
  <si>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</si>
  <si>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</si>
  <si>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</si>
  <si>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</si>
  <si>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</si>
  <si>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</si>
  <si>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</si>
  <si>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</si>
  <si>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</si>
  <si>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</si>
  <si>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</si>
  <si>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</si>
  <si>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</si>
  <si>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</si>
  <si>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</si>
  <si>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</si>
  <si>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</si>
  <si>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</si>
  <si>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</si>
  <si>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</si>
  <si>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</si>
  <si>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</si>
  <si>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</si>
  <si>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</si>
  <si>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</si>
  <si>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</si>
  <si>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</si>
  <si>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</si>
  <si>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</si>
  <si>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</si>
  <si>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</si>
  <si>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</si>
  <si>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</si>
  <si>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</si>
  <si>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</si>
  <si>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</si>
  <si>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</si>
  <si>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</si>
  <si>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</si>
  <si>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</si>
  <si>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</si>
  <si>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</si>
  <si>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</si>
  <si>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</si>
  <si>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</si>
  <si>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</si>
  <si>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</si>
  <si>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</si>
  <si>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</si>
  <si>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</si>
  <si>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</si>
  <si>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</si>
  <si>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</si>
  <si>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</si>
  <si>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</si>
  <si>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</si>
  <si>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</si>
  <si>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</si>
  <si>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</si>
  <si>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</si>
  <si>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</si>
  <si>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</si>
  <si>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</si>
  <si>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</si>
  <si>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</si>
  <si>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</si>
  <si>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</si>
  <si>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</si>
  <si>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</si>
  <si>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</si>
  <si>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</si>
  <si>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</si>
  <si>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</si>
  <si>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</si>
  <si>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</si>
  <si>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</si>
  <si>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</si>
  <si>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</si>
  <si>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</si>
  <si>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</si>
  <si>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</si>
  <si>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</si>
  <si>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</si>
  <si>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</si>
  <si>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</si>
  <si>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</si>
  <si>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</si>
  <si>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</si>
  <si>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</si>
  <si>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</si>
  <si>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</si>
  <si>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</si>
  <si>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</si>
  <si>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</si>
  <si>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</si>
  <si>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</si>
  <si>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</si>
  <si>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</si>
  <si>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</si>
  <si>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</si>
  <si>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</si>
  <si>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</si>
  <si>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</si>
  <si>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</si>
  <si>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</si>
  <si>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</si>
  <si>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</si>
  <si>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</si>
  <si>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</si>
  <si>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</si>
  <si>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</si>
  <si>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</si>
  <si>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</si>
  <si>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</si>
  <si>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</si>
  <si>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</si>
  <si>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</si>
  <si>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</si>
  <si>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</si>
  <si>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</si>
  <si>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</si>
  <si>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</si>
  <si>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</si>
  <si>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</si>
  <si>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</si>
  <si>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</si>
  <si>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</si>
  <si>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</si>
  <si>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</si>
  <si>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</si>
  <si>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</si>
  <si>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</si>
  <si>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</si>
  <si>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</si>
  <si>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</si>
  <si>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</si>
  <si>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</si>
  <si>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</si>
  <si>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</si>
  <si>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</si>
  <si>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</si>
  <si>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</si>
  <si>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</si>
  <si>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</si>
  <si>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</si>
  <si>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</si>
  <si>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</si>
  <si>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</si>
  <si>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</si>
  <si>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</si>
  <si>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</si>
  <si>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</si>
  <si>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</si>
  <si>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</si>
  <si>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</si>
  <si>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</si>
  <si>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</si>
  <si>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</si>
  <si>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</si>
  <si>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</si>
  <si>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</si>
  <si>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</si>
  <si>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</si>
  <si>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</si>
  <si>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</si>
  <si>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</si>
  <si>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</si>
  <si>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</si>
  <si>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</si>
  <si>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</si>
  <si>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</si>
  <si>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</si>
  <si>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</si>
  <si>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</si>
  <si>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</si>
  <si>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</si>
  <si>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</si>
  <si>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</si>
  <si>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</si>
  <si>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</si>
  <si>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</si>
  <si>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</si>
  <si>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</si>
  <si>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</si>
  <si>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</si>
  <si>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</si>
  <si>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</si>
  <si>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</si>
  <si>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</si>
  <si>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</si>
  <si>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</si>
  <si>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</si>
  <si>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</si>
  <si>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</si>
  <si>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</si>
  <si>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</si>
  <si>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</si>
  <si>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</si>
  <si>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</si>
  <si>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</si>
  <si>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</si>
  <si>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</si>
  <si>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</si>
  <si>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</si>
  <si>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</si>
  <si>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</si>
  <si>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</si>
  <si>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</si>
  <si>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</si>
  <si>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</si>
  <si>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</si>
  <si>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</si>
  <si>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</si>
  <si>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</si>
  <si>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</si>
  <si>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</si>
  <si>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</si>
  <si>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</si>
  <si>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</si>
  <si>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</si>
  <si>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</si>
  <si>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</si>
  <si>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</si>
  <si>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</si>
  <si>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</si>
  <si>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</si>
  <si>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</si>
  <si>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</si>
  <si>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</si>
  <si>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</si>
  <si>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</si>
  <si>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</si>
  <si>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</si>
  <si>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</si>
  <si>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</si>
  <si>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</si>
  <si>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</si>
  <si>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</si>
  <si>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</si>
  <si>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</si>
  <si>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</si>
  <si>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</si>
  <si>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</si>
  <si>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</si>
  <si>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</si>
  <si>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</si>
  <si>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</si>
  <si>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</si>
  <si>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</si>
  <si>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</si>
  <si>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</si>
  <si>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</si>
  <si>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</si>
  <si>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</si>
  <si>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</si>
  <si>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</si>
  <si>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</si>
  <si>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</si>
  <si>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</si>
  <si>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</si>
  <si>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</si>
  <si>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</si>
  <si>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</si>
  <si>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</si>
  <si>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</si>
  <si>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</si>
  <si>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</si>
  <si>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</si>
  <si>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</si>
  <si>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</si>
  <si>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</si>
  <si>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</si>
  <si>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</si>
  <si>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</si>
  <si>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</si>
  <si>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</si>
  <si>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</si>
  <si>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</si>
  <si>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</si>
  <si>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</si>
  <si>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</si>
  <si>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</si>
  <si>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</si>
  <si>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</si>
  <si>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</si>
  <si>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</si>
  <si>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</si>
  <si>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</si>
  <si>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</si>
  <si>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</si>
  <si>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</si>
  <si>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</si>
  <si>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</si>
  <si>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</si>
  <si>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</si>
  <si>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</si>
  <si>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</si>
  <si>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</si>
  <si>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</si>
  <si>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</si>
  <si>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</si>
  <si>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</si>
  <si>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</si>
  <si>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</si>
  <si>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</si>
  <si>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</si>
  <si>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</si>
  <si>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</si>
  <si>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</si>
  <si>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</si>
  <si>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</si>
  <si>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</si>
  <si>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</si>
  <si>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</si>
  <si>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</si>
  <si>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</si>
  <si>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</si>
  <si>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</si>
  <si>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</si>
  <si>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</si>
  <si>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</si>
  <si>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</si>
  <si>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</si>
  <si>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</si>
  <si>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</si>
  <si>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</si>
  <si>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</si>
  <si>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</si>
  <si>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</si>
  <si>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</si>
  <si>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</si>
  <si>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</si>
  <si>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</si>
  <si>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</si>
  <si>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</si>
  <si>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</si>
  <si>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</si>
  <si>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</si>
  <si>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</si>
  <si>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</si>
  <si>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</si>
  <si>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</si>
  <si>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</si>
  <si>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</si>
  <si>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</si>
  <si>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</si>
  <si>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</si>
  <si>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</si>
  <si>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</si>
  <si>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</si>
  <si>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</si>
  <si>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</si>
  <si>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</si>
  <si>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</si>
  <si>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</si>
  <si>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</si>
  <si>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</si>
  <si>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</si>
  <si>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</si>
  <si>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</si>
  <si>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</si>
  <si>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</si>
  <si>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</si>
  <si>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</si>
  <si>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</si>
  <si>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</si>
  <si>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</si>
  <si>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</si>
  <si>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</si>
  <si>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</si>
  <si>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</si>
  <si>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</si>
  <si>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</si>
  <si>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</si>
  <si>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</si>
  <si>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</si>
  <si>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</si>
  <si>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</si>
  <si>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</si>
  <si>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</si>
  <si>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</si>
  <si>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</si>
  <si>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</si>
  <si>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</si>
  <si>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</si>
  <si>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</si>
  <si>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</si>
  <si>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</si>
  <si>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</si>
  <si>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</si>
  <si>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</si>
  <si>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</si>
  <si>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</si>
  <si>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</si>
  <si>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</si>
  <si>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</si>
  <si>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</si>
  <si>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</si>
  <si>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</si>
  <si>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</si>
  <si>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</si>
  <si>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</si>
  <si>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</si>
  <si>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</si>
  <si>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</si>
  <si>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</si>
  <si>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</si>
  <si>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</si>
  <si>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</si>
  <si>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</si>
  <si>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</si>
  <si>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</si>
  <si>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</si>
  <si>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</si>
  <si>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</si>
  <si>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</si>
  <si>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</si>
  <si>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</si>
  <si>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</si>
  <si>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</si>
  <si>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</si>
  <si>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</si>
  <si>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</si>
  <si>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</si>
  <si>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</si>
  <si>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</si>
  <si>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</si>
  <si>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</si>
  <si>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</si>
  <si>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</si>
  <si>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</si>
  <si>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</si>
  <si>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</si>
  <si>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</si>
  <si>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</si>
  <si>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</si>
  <si>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</si>
  <si>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</si>
  <si>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</si>
  <si>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</si>
  <si>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</si>
  <si>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</si>
  <si>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</si>
  <si>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</si>
  <si>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</si>
  <si>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</si>
  <si>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</si>
  <si>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</si>
  <si>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</si>
  <si>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</si>
  <si>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</si>
  <si>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</si>
  <si>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</si>
  <si>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</si>
  <si>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</si>
  <si>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</si>
  <si>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</si>
  <si>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</si>
  <si>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</si>
  <si>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</si>
  <si>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</si>
  <si>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</si>
  <si>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</si>
  <si>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</si>
  <si>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</si>
  <si>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</si>
  <si>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</si>
  <si>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</si>
  <si>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</si>
  <si>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</si>
  <si>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</si>
  <si>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</si>
  <si>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</si>
  <si>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</si>
  <si>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</si>
  <si>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</si>
  <si>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</si>
  <si>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</si>
  <si>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</si>
  <si>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</si>
  <si>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</si>
  <si>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</si>
  <si>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</si>
  <si>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</si>
  <si>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</si>
  <si>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</si>
  <si>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</si>
  <si>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</si>
  <si>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</si>
  <si>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</si>
  <si>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</si>
  <si>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</si>
  <si>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</si>
  <si>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</si>
  <si>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</si>
  <si>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</si>
  <si>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</si>
  <si>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</si>
  <si>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</si>
  <si>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</si>
  <si>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</si>
  <si>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</si>
  <si>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</si>
  <si>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</si>
  <si>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</si>
  <si>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</si>
  <si>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</si>
  <si>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</si>
  <si>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</si>
  <si>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</si>
  <si>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</si>
  <si>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</si>
  <si>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</si>
  <si>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</si>
  <si>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</si>
  <si>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</si>
  <si>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</si>
  <si>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</si>
  <si>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</si>
  <si>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</si>
  <si>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</si>
  <si>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</si>
  <si>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</si>
  <si>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</si>
  <si>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</si>
  <si>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</si>
  <si>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</si>
  <si>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</si>
  <si>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</si>
  <si>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</si>
  <si>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</si>
  <si>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</si>
  <si>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</si>
  <si>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</si>
  <si>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</si>
  <si>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</si>
  <si>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</si>
  <si>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</si>
  <si>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</si>
  <si>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</si>
  <si>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</si>
  <si>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</si>
  <si>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</si>
  <si>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</si>
  <si>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</si>
  <si>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</si>
  <si>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</si>
  <si>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</si>
  <si>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</si>
  <si>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</si>
  <si>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</si>
  <si>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</si>
  <si>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</si>
  <si>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</si>
  <si>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</si>
  <si>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</si>
  <si>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</si>
  <si>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</si>
  <si>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</si>
  <si>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</si>
  <si>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</si>
  <si>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</si>
  <si>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</si>
  <si>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</si>
  <si>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</si>
  <si>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</si>
  <si>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</si>
  <si>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</si>
  <si>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</si>
  <si>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</si>
  <si>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</si>
  <si>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</si>
  <si>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</si>
  <si>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</si>
  <si>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</si>
  <si>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</si>
  <si>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</si>
  <si>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</si>
  <si>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</si>
  <si>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</si>
  <si>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</si>
  <si>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</si>
  <si>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</si>
  <si>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</si>
  <si>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</si>
  <si>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</si>
  <si>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</si>
  <si>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</si>
  <si>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</si>
  <si>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</si>
  <si>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</si>
  <si>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</si>
  <si>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</si>
  <si>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</si>
  <si>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</si>
  <si>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</si>
  <si>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</si>
  <si>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</si>
  <si>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</si>
  <si>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</si>
  <si>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</si>
  <si>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</si>
  <si>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</si>
  <si>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</si>
  <si>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</si>
  <si>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</si>
  <si>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</si>
  <si>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</si>
  <si>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</si>
  <si>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</si>
  <si>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</si>
  <si>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</si>
  <si>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</si>
  <si>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</si>
  <si>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</si>
  <si>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</si>
  <si>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</si>
  <si>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</si>
  <si>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</si>
  <si>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</si>
  <si>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</si>
  <si>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</si>
  <si>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</si>
  <si>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</si>
  <si>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</si>
  <si>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</si>
  <si>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</si>
  <si>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</si>
  <si>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</si>
  <si>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</si>
  <si>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</si>
  <si>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</si>
  <si>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</si>
  <si>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</si>
  <si>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</si>
  <si>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</si>
  <si>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</si>
  <si>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</si>
  <si>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</si>
  <si>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</si>
  <si>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</si>
  <si>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</si>
  <si>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</si>
  <si>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</si>
  <si>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</si>
  <si>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</si>
  <si>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</si>
  <si>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</si>
  <si>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</si>
  <si>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</si>
  <si>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</si>
  <si>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</si>
  <si>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</si>
  <si>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</si>
  <si>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</si>
  <si>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</si>
  <si>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</si>
  <si>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</si>
  <si>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</si>
  <si>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</si>
  <si>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</si>
  <si>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</si>
  <si>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</si>
  <si>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</si>
  <si>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</si>
  <si>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</si>
  <si>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</si>
  <si>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</si>
  <si>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</si>
  <si>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</si>
  <si>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</si>
  <si>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</si>
  <si>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</si>
  <si>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</si>
  <si>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</si>
  <si>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</si>
  <si>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</si>
  <si>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</si>
  <si>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</si>
  <si>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</si>
  <si>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</si>
  <si>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</si>
  <si>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</si>
  <si>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</si>
  <si>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</si>
  <si>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</si>
  <si>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</si>
  <si>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</si>
  <si>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</si>
  <si>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</si>
  <si>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</si>
  <si>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</si>
  <si>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</si>
  <si>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</si>
  <si>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</si>
  <si>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</si>
  <si>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</si>
  <si>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</si>
  <si>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</si>
  <si>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</si>
  <si>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</si>
  <si>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</si>
  <si>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</si>
  <si>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</si>
  <si>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</si>
  <si>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</si>
  <si>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</si>
  <si>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</si>
  <si>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</si>
  <si>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</si>
  <si>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</si>
  <si>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</si>
  <si>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</si>
  <si>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</si>
  <si>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</si>
  <si>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</si>
  <si>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</si>
  <si>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</si>
  <si>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</si>
  <si>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</si>
  <si>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</si>
  <si>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</si>
  <si>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</si>
  <si>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</si>
  <si>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</si>
  <si>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</si>
  <si>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</si>
  <si>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</si>
  <si>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</si>
  <si>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</si>
  <si>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</si>
  <si>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</si>
  <si>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</si>
  <si>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</si>
  <si>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</si>
  <si>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</si>
  <si>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</si>
  <si>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</si>
  <si>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</si>
  <si>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</si>
  <si>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</si>
  <si>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</si>
  <si>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</si>
  <si>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</si>
  <si>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</si>
  <si>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</si>
  <si>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</si>
  <si>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</si>
  <si>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</si>
  <si>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</si>
  <si>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</si>
  <si>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</si>
  <si>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</si>
  <si>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</si>
  <si>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</si>
  <si>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</si>
  <si>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</si>
  <si>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</si>
  <si>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</si>
  <si>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</si>
  <si>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</si>
  <si>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</si>
  <si>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</si>
  <si>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</si>
  <si>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</si>
  <si>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</si>
  <si>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</si>
  <si>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</si>
  <si>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</si>
  <si>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</si>
  <si>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</si>
  <si>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</si>
  <si>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</si>
  <si>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</si>
  <si>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</si>
  <si>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</si>
  <si>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</si>
  <si>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</si>
  <si>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</si>
  <si>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</si>
  <si>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</si>
  <si>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</si>
  <si>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</si>
  <si>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</si>
  <si>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</si>
  <si>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</si>
  <si>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</si>
  <si>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</si>
  <si>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</si>
  <si>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</si>
  <si>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</si>
  <si>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</si>
  <si>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</si>
  <si>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</si>
  <si>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</si>
  <si>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</si>
  <si>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</si>
  <si>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</si>
  <si>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</si>
  <si>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</si>
  <si>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</si>
  <si>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</si>
  <si>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</si>
  <si>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</si>
  <si>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</si>
  <si>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</si>
  <si>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</si>
  <si>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</si>
  <si>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</si>
  <si>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</si>
  <si>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</si>
  <si>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</si>
  <si>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</si>
  <si>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</si>
  <si>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</si>
  <si>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</si>
  <si>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</si>
  <si>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</si>
  <si>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</si>
  <si>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</si>
  <si>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</si>
  <si>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</si>
  <si>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</si>
  <si>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</si>
  <si>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</si>
  <si>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</si>
  <si>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</si>
  <si>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</si>
  <si>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</si>
  <si>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</si>
  <si>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</si>
  <si>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</si>
  <si>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</si>
  <si>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</si>
  <si>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</si>
  <si>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</si>
  <si>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</si>
  <si>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</si>
  <si>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</si>
  <si>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</si>
  <si>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</si>
  <si>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</si>
  <si>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</si>
  <si>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</si>
  <si>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</si>
  <si>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</si>
  <si>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</si>
  <si>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</si>
  <si>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</si>
  <si>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</si>
  <si>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</si>
  <si>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</si>
  <si>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</si>
  <si>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</si>
  <si>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</si>
  <si>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</si>
  <si>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</si>
  <si>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</si>
  <si>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</si>
  <si>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</si>
  <si>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</si>
  <si>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</si>
  <si>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</si>
  <si>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</si>
  <si>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</si>
  <si>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</si>
  <si>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</si>
  <si>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</si>
  <si>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</si>
  <si>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</si>
  <si>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</si>
  <si>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</si>
  <si>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</si>
  <si>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</si>
  <si>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</si>
  <si>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</si>
  <si>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</si>
  <si>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</si>
  <si>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</si>
  <si>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</si>
  <si>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</si>
  <si>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</si>
  <si>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</si>
  <si>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</si>
  <si>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</si>
  <si>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</si>
  <si>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</si>
  <si>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</si>
  <si>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</si>
  <si>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</si>
  <si>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</si>
  <si>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</si>
  <si>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</si>
  <si>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</si>
  <si>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</si>
  <si>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</si>
  <si>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</si>
  <si>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</si>
  <si>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</si>
  <si>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</si>
  <si>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</si>
  <si>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</si>
  <si>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</si>
  <si>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</si>
  <si>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</si>
  <si>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</si>
  <si>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</si>
  <si>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</si>
  <si>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</si>
  <si>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</si>
  <si>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</si>
  <si>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</si>
  <si>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</si>
  <si>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</si>
  <si>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</si>
  <si>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</si>
  <si>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</si>
  <si>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</si>
  <si>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</si>
  <si>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</si>
  <si>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</si>
  <si>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</si>
  <si>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</si>
  <si>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</si>
  <si>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</si>
  <si>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</si>
  <si>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</si>
  <si>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</si>
  <si>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</si>
  <si>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</si>
  <si>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</si>
  <si>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</si>
  <si>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</si>
  <si>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</si>
  <si>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</si>
  <si>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</si>
  <si>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</si>
  <si>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</si>
  <si>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</si>
  <si>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</si>
  <si>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</si>
  <si>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</si>
  <si>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</si>
  <si>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</si>
  <si>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</si>
  <si>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</si>
  <si>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</si>
  <si>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</si>
  <si>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</si>
  <si>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</si>
  <si>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</si>
  <si>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</si>
  <si>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</si>
  <si>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</si>
  <si>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</si>
  <si>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</si>
  <si>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</si>
  <si>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</si>
  <si>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</si>
  <si>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</si>
  <si>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</si>
  <si>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</si>
  <si>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</si>
  <si>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</si>
  <si>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</si>
  <si>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</si>
  <si>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</si>
  <si>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</si>
  <si>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</si>
  <si>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</si>
  <si>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</si>
  <si>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</si>
  <si>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</si>
  <si>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</si>
  <si>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</si>
  <si>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</si>
  <si>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</si>
  <si>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</si>
  <si>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</si>
  <si>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</si>
  <si>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</si>
  <si>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</si>
  <si>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</si>
  <si>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</si>
  <si>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</si>
  <si>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</si>
  <si>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</si>
  <si>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</si>
  <si>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</si>
  <si>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</si>
  <si>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</si>
  <si>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</si>
  <si>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</si>
  <si>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</si>
  <si>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</si>
  <si>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</si>
  <si>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</si>
  <si>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</si>
  <si>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</si>
  <si>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</si>
  <si>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</si>
  <si>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</si>
  <si>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</si>
  <si>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</si>
  <si>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</si>
  <si>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</si>
  <si>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</si>
  <si>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</si>
  <si>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</si>
  <si>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</si>
  <si>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</si>
  <si>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</si>
  <si>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</si>
  <si>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</si>
  <si>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</si>
  <si>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</si>
  <si>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</si>
  <si>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</si>
  <si>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</si>
  <si>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</si>
  <si>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</si>
  <si>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</si>
  <si>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</si>
  <si>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</si>
  <si>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</si>
  <si>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</si>
  <si>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</si>
  <si>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</si>
  <si>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</si>
  <si>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</si>
  <si>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</si>
  <si>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</si>
  <si>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</si>
  <si>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</si>
  <si>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</si>
  <si>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</si>
  <si>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</si>
  <si>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</si>
  <si>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</si>
  <si>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</si>
  <si>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</si>
  <si>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</si>
  <si>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</si>
  <si>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</si>
  <si>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</si>
  <si>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</si>
  <si>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</si>
  <si>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</si>
  <si>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</si>
  <si>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</si>
  <si>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</si>
  <si>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</si>
  <si>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</si>
  <si>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</si>
  <si>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</si>
  <si>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</si>
  <si>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</si>
  <si>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</si>
  <si>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</si>
  <si>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</si>
  <si>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</si>
  <si>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</si>
  <si>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</si>
  <si>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</si>
  <si>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</si>
  <si>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</si>
  <si>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</si>
  <si>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</si>
  <si>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</si>
  <si>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</si>
  <si>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</si>
  <si>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</si>
  <si>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</si>
  <si>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</si>
  <si>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</si>
  <si>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</si>
  <si>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</si>
  <si>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</si>
  <si>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</si>
  <si>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</si>
  <si>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</si>
  <si>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</si>
  <si>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</si>
  <si>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</si>
  <si>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</si>
  <si>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</si>
  <si>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</si>
  <si>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</si>
  <si>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</si>
  <si>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</si>
  <si>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</si>
  <si>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</si>
  <si>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</si>
  <si>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</si>
  <si>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</si>
  <si>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</si>
  <si>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</si>
  <si>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</si>
  <si>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</si>
  <si>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</si>
  <si>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</si>
  <si>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</si>
  <si>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</si>
  <si>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</si>
  <si>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</si>
  <si>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</si>
  <si>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</si>
  <si>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</si>
  <si>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</si>
  <si>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</si>
  <si>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</si>
  <si>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</si>
  <si>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</si>
  <si>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</si>
  <si>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</si>
  <si>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</si>
  <si>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</si>
  <si>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</si>
  <si>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</si>
  <si>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</si>
  <si>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</si>
  <si>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</si>
  <si>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</si>
  <si>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</si>
  <si>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</si>
  <si>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</si>
  <si>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</si>
  <si>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</si>
  <si>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</si>
  <si>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</si>
  <si>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</si>
  <si>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</si>
  <si>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</si>
  <si>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</si>
  <si>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</si>
  <si>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</si>
  <si>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</si>
  <si>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</si>
  <si>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</si>
  <si>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</si>
  <si>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</si>
  <si>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</si>
  <si>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</si>
  <si>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</si>
  <si>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</si>
  <si>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</si>
  <si>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</si>
  <si>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</si>
  <si>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</si>
  <si>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</si>
  <si>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</si>
  <si>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</si>
  <si>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</si>
  <si>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</si>
  <si>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</si>
  <si>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</si>
  <si>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</si>
  <si>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</si>
  <si>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</si>
  <si>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</si>
  <si>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</si>
  <si>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</si>
  <si>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</si>
  <si>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</si>
  <si>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</si>
  <si>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</si>
  <si>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</si>
  <si>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</si>
  <si>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</si>
  <si>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</si>
  <si>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</si>
  <si>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</si>
  <si>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</si>
  <si>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</si>
  <si>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</si>
  <si>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</si>
  <si>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</si>
  <si>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</si>
  <si>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</si>
  <si>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</si>
  <si>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</si>
  <si>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</si>
  <si>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</si>
  <si>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</si>
  <si>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</si>
  <si>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</si>
  <si>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</si>
  <si>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</si>
  <si>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</si>
  <si>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</si>
  <si>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</si>
  <si>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</si>
  <si>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</si>
  <si>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</si>
  <si>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</si>
  <si>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</si>
  <si>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</si>
  <si>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</si>
  <si>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</si>
  <si>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</si>
  <si>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</si>
  <si>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</si>
  <si>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</si>
  <si>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</si>
  <si>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</si>
  <si>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</si>
  <si>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</si>
  <si>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</si>
  <si>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</si>
  <si>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</si>
  <si>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</si>
  <si>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</si>
  <si>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</si>
  <si>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</si>
  <si>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</si>
  <si>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</si>
  <si>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</si>
  <si>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</si>
  <si>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</si>
  <si>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</si>
  <si>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</si>
  <si>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</si>
  <si>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</si>
  <si>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</si>
  <si>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</si>
  <si>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</si>
  <si>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</si>
  <si>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</si>
  <si>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</si>
  <si>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</si>
  <si>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</si>
  <si>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</si>
  <si>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</si>
  <si>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</si>
  <si>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</si>
  <si>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</si>
  <si>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</si>
  <si>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</si>
  <si>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</si>
  <si>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</si>
  <si>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</si>
  <si>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</si>
  <si>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</si>
  <si>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</si>
  <si>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</si>
  <si>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</si>
  <si>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</si>
  <si>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</si>
  <si>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</si>
  <si>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</si>
  <si>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</si>
  <si>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</si>
  <si>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</si>
  <si>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</si>
  <si>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</si>
  <si>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</si>
  <si>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</si>
  <si>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</si>
  <si>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</si>
  <si>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</si>
  <si>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</si>
  <si>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</si>
  <si>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</si>
  <si>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</si>
  <si>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</si>
  <si>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</si>
  <si>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</si>
  <si>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</si>
  <si>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</si>
  <si>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</si>
  <si>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</si>
  <si>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</si>
  <si>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</si>
  <si>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</si>
  <si>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PCM-20251127-00000908</t>
  </si>
  <si>
    <t xml:space="preserve">team at site </t>
  </si>
  <si>
    <t xml:space="preserve"> PCM-20250215-00000830 </t>
  </si>
  <si>
    <t>LTE site still down and  site located in aramco area access issue need special permission</t>
  </si>
  <si>
    <t>PCM-20251127-00000574</t>
  </si>
  <si>
    <t>Sceco failure issue at area and team save Hub YLM0740&amp;JDJZ0771</t>
  </si>
  <si>
    <t>PCM-20251127-00000809</t>
  </si>
  <si>
    <t>30 min</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</si>
  <si>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</si>
  <si>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</si>
  <si>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</si>
  <si>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</si>
  <si>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</si>
  <si>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</si>
  <si>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</si>
  <si>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</si>
  <si>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</si>
  <si>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</si>
  <si>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PCM-20251127-00001110</t>
  </si>
  <si>
    <t>EM Team on the way ETA: 40 Mins</t>
  </si>
  <si>
    <t>NO PCM</t>
  </si>
  <si>
    <t xml:space="preserve">check after HUb site SDA0426 </t>
  </si>
  <si>
    <t>PCM-20251127-00000803</t>
  </si>
  <si>
    <t xml:space="preserve">team at site TS </t>
  </si>
  <si>
    <t>PCM-20251127-00001078</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</si>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</sst>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4" totalsRowShown="0" headerRowDxfId="47" dataDxfId="46" headerRowBorderDxfId="44" tableBorderDxfId="45" totalsRowBorderDxfId="43">
  <autoFilter ref="A1:L3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30" dataDxfId="29" headerRowBorderDxfId="27" tableBorderDxfId="28">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325.60918113425578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45988.557607060182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45988.557607060182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45988.557607060182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45988.557607060182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45988.557607060182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45988.557607060182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45988.557607060182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45988.557607060182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45988.557607060182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45988.557607060182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45988.557607060182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45988.557607060182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45988.557607060182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45988.557607060182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45988.557607060182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45988.557607060182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45988.557607060182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45988.557607060182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45988.557607060182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45988.557607060182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45988.557607060182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45988.557607060182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45988.557607060182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45988.557607060182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45988.557607060182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45988.557607060182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45988.557607060182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45988.557607060182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45988.557607060182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45988.557607060182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45988.557607060182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45988.557607060182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45988.557607060182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45988.557607060182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45988.557607060182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45988.557607060182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45988.557607060182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45988.557607060182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45988.557607060182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69A2EC8-4B63-46C6-B3B8-46E27780FD3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163.55776909722044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4.1701880787004484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0.15703993054921739</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45988.557607060182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45988.557607060182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45988.557607060182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45988.557607060182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45988.557607060182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45988.557607060182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45988.557607060182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45988.557607060182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45988.557607060182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45988.557607060182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45988.557607060182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45988.557607060182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45988.557607060182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45988.557607060182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45988.557607060182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45988.557607060182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45988.557607060182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45988.557607060182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45988.557607060182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45988.557607060182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45988.557607060182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45988.557607060182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45988.557607060182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45988.557607060182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45988.557607060182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45988.557607060182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45988.557607060182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45988.557607060182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45988.557607060182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45988.557607060182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45988.557607060182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45988.557607060182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45988.557607060182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45988.557607060182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45988.557607060182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45988.557607060182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45988.557607060182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45988.557607060182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45988.557607060182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45988.557607060182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45988.557607060182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45988.557607060182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45988.557607060182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45988.557607060182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45988.557607060182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45988.557607060182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45988.557607060182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45988.557607060182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45988.557607060182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45988.557607060182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45988.557607060182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45988.557607060182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45988.557607060182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45988.557607060182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45988.557607060182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45988.557607060182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45988.557607060182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45988.557607060182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45988.557607060182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45988.557607060182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45988.557607060182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45988.557607060182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45988.557607060182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45988.557607060182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45988.557607060182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45988.557607060182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45988.557607060182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45988.557607060182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45988.557607060182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45988.557607060182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45988.557607060182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45988.557607060182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45988.557607060182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45988.557607060182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45988.557607060182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45988.557607060182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45988.557607060182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45988.557607060182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45988.557607060182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45988.557607060182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45988.557607060182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45988.557607060182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45988.557607060182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45988.557607060182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45988.557607060182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45988.557607060182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45988.557607060182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45988.557607060182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45988.557607060182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39110</v>
      </c>
      <c r="B2" s="58" t="str">
        <f>IFERROR(VLOOKUP(D2,DB!A:K,11,0),"")</f>
        <v>R3</v>
      </c>
      <c r="C2" s="18">
        <v>1</v>
      </c>
      <c r="D2" s="58" t="s">
        <v>28517</v>
      </c>
      <c r="E2" s="92" t="s">
        <v>39100</v>
      </c>
      <c r="F2" s="20">
        <v>45988.481412037036</v>
      </c>
      <c r="G2" s="21">
        <f t="shared" ref="G2:G44" ca="1" si="0">IFERROR(NOW()-F2,"-")</f>
        <v>7.6195023146283347E-2</v>
      </c>
      <c r="H2" s="22">
        <v>45988.476377314815</v>
      </c>
      <c r="I2" s="19" t="str">
        <f>IFERROR(VLOOKUP(D2,DB!A:F,6,0),"")</f>
        <v>SCECO</v>
      </c>
      <c r="J2" s="18" t="str">
        <f>IFERROR(VLOOKUP(D2,DB!A:G,7,0),"")</f>
        <v>Good</v>
      </c>
      <c r="K2" s="42" t="s">
        <v>39111</v>
      </c>
      <c r="L2" s="23" t="str">
        <f>IFERROR(VLOOKUP(D2,DB!A:I,9,0),"")</f>
        <v>Latis</v>
      </c>
    </row>
    <row r="3" spans="1:13" ht="15" customHeight="1">
      <c r="A3" s="19"/>
      <c r="B3" s="58" t="str">
        <f>IFERROR(VLOOKUP(D3,DB!A:K,11,0),"")</f>
        <v/>
      </c>
      <c r="C3" s="18"/>
      <c r="D3" s="58" t="str">
        <f>IFERROR(VLOOKUP(#REF!,DB!#REF!,7,0),"")</f>
        <v/>
      </c>
      <c r="E3" s="18"/>
      <c r="F3" s="20"/>
      <c r="G3" s="21">
        <f t="shared" ca="1" si="0"/>
        <v>45988.557607060182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45988.557607060182</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45988.557607060182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45988.557607060182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45988.557607060182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45988.557607060182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45988.557607060182</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45988.557607060182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45988.557607060182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45988.557607060182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45988.557607060182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45988.557607060182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45988.557607060182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45988.557607060182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45988.557607060182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45988.557607060182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45988.557607060182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45988.557607060182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45988.557607060182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45988.557607060182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45988.557607060182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45988.557607060182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45988.557607060182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45988.557607060182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45988.557607060182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45988.557607060182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45988.557607060182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45988.557607060182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45988.557607060182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45988.557607060182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45988.557607060182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45988.557607060182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45988.557607060182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45988.557607060182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45988.557607060182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45988.557607060182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45988.557607060182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45988.557607060182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45988.557607060182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45988.557607060182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45988.557607060182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45988.557607060182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45988.557607060182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45988.557607060182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45988.557607060182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45988.557607060182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45988.557607060182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45988.557607060182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45988.557607060182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45988.557607060182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45988.557607060182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45988.557607060182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45988.557607060182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45988.557607060182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45988.557607060182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45988.557607060182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45988.557607060182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45988.557607060182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45988.557607060182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45988.557607060182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45988.557607060182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45988.557607060182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45988.557607060182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45988.557607060182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45988.557607060182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45988.557607060182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45988.557607060182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45988.557607060182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45988.557607060182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45988.557607060182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45988.557607060182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45988.557607060182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45988.557607060182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45988.557607060182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45988.557607060182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45988.557607060182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45988.557607060182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45988.557607060182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45988.557607060182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45988.557607060182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45988.557607060182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45988.557607060182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45988.557607060182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45988.557607060182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45988.557607060182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45988.557607060182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45988.557607060182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45988.557607060182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45988.557607060182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45988.557607060182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45988.557607060182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45988.557607060182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45988.557607060182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45988.557607060182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45988.557607060182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45988.557607060182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45988.557607060182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45988.557607060182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45988.557607060182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45988.557607060182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45988.557607060182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45988.557607060182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45988.557607060182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45988.557607060182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45988.557607060182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45988.557607060182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45988.557607060182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45988.557607060182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45988.557607060182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45988.557607060182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45988.557607060182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45988.557607060182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45988.557607060182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45988.557607060182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45988.557607060182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45988.557607060182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45988.557607060182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45988.557607060182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45988.557607060182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45988.557607060182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45988.557607060182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45988.557607060182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45988.557607060182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45988.557607060182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45988.557607060182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45988.557607060182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45988.557607060182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45988.557607060182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45988.557607060182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45988.557607060182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45988.557607060182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45988.557607060182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45988.557607060182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45988.557607060182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45988.557607060182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45988.557607060182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45988.557607060182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45988.557607060182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45988.557607060182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45988.557607060182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45988.557607060182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45988.557607060182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45988.557607060182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45988.557607060182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45988.557607060182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45988.557607060182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45988.557607060182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45988.557607060182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45988.557607060182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45988.557607060182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45988.557607060182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45988.557607060182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45988.557607060182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45988.557607060182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45988.557607060182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45988.557607060182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45988.557607060182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45988.557607060182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45988.557607060182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45988.557607060182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45988.557607060182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45988.557607060182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45988.557607060182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45988.557607060182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45988.557607060182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45988.557607060182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45988.557607060182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45988.557607060182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45988.557607060182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45988.557607060182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45988.557607060182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45988.557607060182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45988.557607060182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45988.557607060182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45988.557607060182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45988.557607060182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45988.557607060182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45988.557607060182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45988.557607060182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45988.557607060182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45988.557607060182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45988.557607060182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45988.557607060182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45988.557607060182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45988.557607060182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45988.557607060182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45988.557607060182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45988.557607060182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45988.557607060182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45988.557607060182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45988.557607060182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45988.557607060182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45988.557607060182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45988.557607060182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45988.557607060182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45988.557607060182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45988.557607060182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45988.557607060182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45988.557607060182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45988.557607060182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45988.557607060182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45988.557607060182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45988.557607060182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45988.557607060182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45988.557607060182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45988.557607060182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45988.557607060182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45988.557607060182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45988.557607060182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45988.557607060182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45988.557607060182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45988.557607060182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45988.557607060182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45988.557607060182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45988.557607060182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45988.557607060182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45988.557607060182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45988.557607060182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45988.557607060182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45988.557607060182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45988.557607060182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45988.557607060182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45988.557607060182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45988.557607060182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45988.557607060182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45988.557607060182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45988.557607060182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45988.557607060182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45988.557607060182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45988.557607060182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45988.557607060182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45988.557607060182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45988.557607060182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45988.557607060182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45988.557607060182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45988.557607060182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45988.557607060182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45988.557607060182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45988.557607060182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45988.557607060182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45988.557607060182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45988.557607060182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45988.557607060182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45988.557607060182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45988.557607060182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45988.557607060182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45988.557607060182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45988.557607060182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45988.557607060182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45988.557607060182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45988.557607060182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45988.557607060182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45988.557607060182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45988.557607060182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45988.557607060182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45988.557607060182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45988.557607060182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45988.557607060182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45988.557607060182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45988.557607060182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45988.557607060182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45988.557607060182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45988.557607060182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45988.557607060182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45988.557607060182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45988.557607060182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45988.557607060182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45988.557607060182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45988.557607060182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45988.557607060182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45988.557607060182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45988.557607060182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45988.557607060182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45988.557607060182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45988.557607060182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45988.557607060182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45988.557607060182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45988.557607060182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45988.557607060182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45988.557607060182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45988.557607060182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45988.557607060182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45988.557607060182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45988.557607060182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45988.557607060182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45988.557607060182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45988.557607060182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45988.557607060182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45988.557607060182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45988.557607060182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45988.557607060182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45988.557607060182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45988.557607060182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45988.557607060182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45988.557607060182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45988.557607060182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45988.557607060182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45988.557607060182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45988.557607060182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45988.557607060182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45988.557607060182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45988.557607060182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45988.557607060182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45988.557607060182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45988.557607060182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45988.557607060182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45988.557607060182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45988.557607060182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45988.557607060182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45988.557607060182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45988.557607060182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45988.557607060182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45988.557607060182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45988.557607060182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45988.557607060182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45988.557607060182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45988.557607060182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45988.557607060182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45988.557607060182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45988.557607060182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45988.557607060182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45988.557607060182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45988.557607060182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45988.557607060182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45988.557607060182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45988.557607060182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45988.557607060182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45988.557607060182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45988.557607060182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45988.557607060182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45988.557607060182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45988.557607060182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45988.557607060182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45988.557607060182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45988.557607060182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45988.557607060182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45988.557607060182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45988.557607060182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45988.557607060182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45988.557607060182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45988.557607060182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45988.557607060182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45988.557607060182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45988.557607060182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45988.557607060182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45988.557607060182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45988.557607060182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45988.557607060182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45988.557607060182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45988.557607060182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45988.557607060182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45988.557607060182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45988.557607060182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45988.557607060182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45988.557607060182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45988.557607060182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45988.557607060182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45988.557607060182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45988.557607060182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45988.557607060182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45988.557607060182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45988.557607060182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45988.557607060182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45988.557607060182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45988.557607060182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45988.557607060182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45988.557607060182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45988.557607060182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45988.557607060182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45988.557607060182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45988.557607060182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45988.557607060182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45988.557607060182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45988.557607060182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45988.557607060182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45988.557607060182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45988.557607060182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45988.557607060182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45988.557607060182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45988.557607060182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45988.557607060182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45988.557607060182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45988.557607060182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45988.557607060182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45988.557607060182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45988.557607060182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45988.557607060182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45988.557607060182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45988.557607060182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45988.557607060182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45988.557607060182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45988.557607060182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45988.557607060182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45988.557607060182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45988.557607060182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45988.557607060182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45988.557607060182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45988.557607060182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45988.557607060182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45988.557607060182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45988.557607060182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45988.557607060182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45988.557607060182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45988.557607060182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45988.557607060182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45988.557607060182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45988.557607060182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45988.557607060182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45988.557607060182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45988.557607060182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45988.557607060182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45988.557607060182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45988.557607060182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45988.557607060182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45988.557607060182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45988.557607060182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45988.557607060182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45988.557607060182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45988.557607060182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45988.557607060182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45988.557607060182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45988.557607060182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45988.557607060182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45988.557607060182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45988.557607060182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45988.557607060182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45988.557607060182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45988.557607060182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45988.557607060182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45988.557607060182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45988.557607060182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45988.557607060182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45988.557607060182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45988.557607060182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45988.557607060182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45988.557607060182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45988.557607060182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45988.557607060182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45988.557607060182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45988.557607060182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45988.557607060182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45988.557607060182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45988.557607060182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45988.557607060182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45988.557607060182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45988.557607060182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45988.557607060182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45988.557607060182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45988.557607060182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45988.557607060182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45988.557607060182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45988.557607060182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45988.557607060182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45988.557607060182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45988.557607060182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45988.557607060182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45988.557607060182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45988.557607060182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45988.557607060182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45988.557607060182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45988.557607060182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45988.557607060182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45988.557607060182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45988.557607060182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45988.557607060182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45988.557607060182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45988.557607060182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45988.557607060182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45988.557607060182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45988.557607060182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45988.557607060182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45988.557607060182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45988.557607060182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45988.557607060182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45988.557607060182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45988.557607060182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45988.557607060182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45988.557607060182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45988.557607060182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45988.557607060182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45988.557607060182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45988.557607060182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45988.557607060182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45988.557607060182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45988.557607060182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45988.557607060182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45988.557607060182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45988.557607060182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45988.557607060182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45988.557607060182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45988.557607060182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45988.557607060182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45988.557607060182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45988.557607060182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45988.557607060182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45988.557607060182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45988.557607060182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45988.557607060182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45988.557607060182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45988.557607060182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45988.557607060182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45988.557607060182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45988.557607060182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45988.557607060182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45988.557607060182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45988.557607060182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45988.557607060182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45988.557607060182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45988.557607060182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45988.557607060182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45988.557607060182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45988.557607060182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45988.557607060182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45988.557607060182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45988.557607060182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45988.557607060182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45988.557607060182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45988.557607060182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45988.557607060182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45988.557607060182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45988.557607060182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45988.557607060182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45988.557607060182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45988.557607060182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45988.557607060182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45988.557607060182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45988.557607060182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45988.557607060182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45988.557607060182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45988.557607060182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45988.557607060182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45988.557607060182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45988.557607060182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45988.557607060182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45988.557607060182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45988.557607060182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45988.557607060182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45988.557607060182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45988.557607060182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45988.557607060182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45988.557607060182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45988.557607060182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45988.557607060182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45988.557607060182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45988.557607060182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45988.557607060182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45988.557607060182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45988.557607060182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45988.557607060182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45988.557607060182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45988.557607060182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45988.557607060182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45988.557607060182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45988.557607060182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45988.557607060182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45988.557607060182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45988.557607060182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45988.557607060182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45988.557607060182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45988.557607060182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45988.557607060182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45988.557607060182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45988.557607060182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45988.557607060182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45988.557607060182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45988.557607060182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45988.557607060182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45988.557607060182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45988.557607060182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45988.557607060182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45988.557607060182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45988.557607060182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45988.557607060182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45988.557607060182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45988.557607060182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45988.557607060182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45988.557607060182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45988.557607060182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45988.557607060182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45988.557607060182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45988.557607060182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45988.557607060182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45988.557607060182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45988.557607060182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45988.557607060182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45988.557607060182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45988.557607060182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45988.557607060182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45988.557607060182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45988.557607060182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45988.557607060182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45988.557607060182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45988.557607060182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45988.557607060182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45988.557607060182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45988.557607060182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45988.557607060182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45988.557607060182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45988.557607060182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45988.557607060182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45988.557607060182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45988.557607060182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45988.557607060182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45988.557607060182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45988.557607060182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45988.557607060182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45988.557607060182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45988.557607060182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45988.557607060182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45988.557607060182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45988.557607060182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45988.557607060182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45988.557607060182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45988.557607060182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45988.557607060182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45988.557607060182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45988.557607060182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45988.557607060182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45988.557607060182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45988.557607060182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45988.557607060182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45988.557607060182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45988.557607060182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45988.557607060182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45988.557607060182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45988.557607060182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45988.557607060182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45988.557607060182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45988.557607060182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45988.557607060182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45988.557607060182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45988.557607060182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45988.557607060182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45988.557607060182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45988.557607060182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45988.557607060182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45988.557607060182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45988.557607060182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45988.557607060182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45988.557607060182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45988.557607060182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45988.557607060182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45988.557607060182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45988.557607060182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45988.557607060182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45988.557607060182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45988.557607060182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45988.557607060182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45988.557607060182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45988.557607060182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45988.557607060182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45988.557607060182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45988.557607060182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45988.557607060182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45988.557607060182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45988.557607060182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45988.557607060182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45988.557607060182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45988.557607060182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45988.557607060182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45988.557607060182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45988.557607060182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45988.557607060182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45988.557607060182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45988.557607060182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45988.557607060182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45988.557607060182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45988.557607060182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45988.557607060182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45988.557607060182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45988.557607060182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45988.557607060182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45988.557607060182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45988.557607060182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45988.557607060182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45988.557607060182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45988.557607060182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45988.557607060182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45988.557607060182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45988.557607060182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45988.557607060182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45988.557607060182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45988.557607060182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45988.557607060182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45988.557607060182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45988.557607060182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45988.557607060182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45988.557607060182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45988.557607060182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45988.557607060182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45988.557607060182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45988.557607060182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45988.557607060182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45988.557607060182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45988.557607060182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45988.557607060182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45988.557607060182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45988.557607060182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45988.557607060182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45988.557607060182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45988.557607060182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45988.557607060182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45988.557607060182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45988.557607060182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45988.557607060182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45988.557607060182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45988.557607060182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45988.557607060182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45988.557607060182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45988.557607060182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45988.557607060182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45988.557607060182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45988.557607060182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45988.557607060182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45988.557607060182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45988.557607060182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45988.557607060182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45988.557607060182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45988.557607060182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45988.557607060182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45988.557607060182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45988.557607060182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45988.557607060182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45988.557607060182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45988.557607060182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45988.557607060182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45988.557607060182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45988.557607060182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45988.557607060182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45988.557607060182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45988.557607060182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45988.557607060182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45988.557607060182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45988.557607060182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45988.557607060182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45988.557607060182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45988.557607060182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45988.557607060182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45988.557607060182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45988.557607060182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45988.557607060182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45988.557607060182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45988.557607060182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45988.557607060182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45988.557607060182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45988.557607060182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45988.557607060182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45988.557607060182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45988.557607060182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45988.557607060182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45988.557607060182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45988.557607060182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45988.557607060182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45988.557607060182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45988.557607060182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45988.557607060182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45988.557607060182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45988.557607060182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45988.557607060182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45988.557607060182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45988.557607060182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45988.557607060182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45988.557607060182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45988.557607060182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45988.557607060182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45988.557607060182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45988.557607060182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45988.557607060182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45988.557607060182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45988.557607060182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45988.557607060182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45988.557607060182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45988.557607060182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45988.557607060182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45988.557607060182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45988.557607060182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45988.557607060182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45988.557607060182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45988.557607060182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45988.557607060182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45988.557607060182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45988.557607060182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45988.557607060182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45988.557607060182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45988.557607060182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45988.557607060182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45988.557607060182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45988.557607060182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45988.557607060182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45988.557607060182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45988.557607060182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45988.557607060182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45988.557607060182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45988.557607060182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45988.557607060182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45988.557607060182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45988.557607060182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45988.557607060182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45988.557607060182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45988.557607060182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45988.557607060182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45988.557607060182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45988.557607060182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45988.557607060182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45988.557607060182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45988.557607060182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45988.557607060182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45988.557607060182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45988.557607060182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45988.557607060182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45988.557607060182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45988.557607060182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45988.557607060182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45988.557607060182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45988.557607060182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45988.557607060182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45988.557607060182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45988.557607060182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45988.557607060182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45988.557607060182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45988.557607060182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45988.557607060182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45988.557607060182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45988.557607060182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45988.557607060182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45988.557607060182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45988.557607060182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45988.557607060182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45988.557607060182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45988.557607060182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45988.557607060182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45988.557607060182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45988.557607060182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45988.557607060182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45988.557607060182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45988.557607060182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45988.557607060182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45988.557607060182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45988.557607060182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45988.557607060182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45988.557607060182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45988.557607060182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45988.557607060182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45988.557607060182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45988.557607060182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45988.557607060182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45988.557607060182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45988.557607060182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45988.557607060182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45988.557607060182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45988.557607060182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45988.557607060182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45988.557607060182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45988.557607060182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45988.557607060182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45988.557607060182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45988.557607060182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45988.557607060182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45988.557607060182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45988.557607060182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45988.557607060182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45988.557607060182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45988.557607060182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45988.557607060182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45988.557607060182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45988.557607060182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45988.557607060182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45988.557607060182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45988.557607060182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45988.557607060182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45988.557607060182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45988.557607060182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45988.557607060182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45988.557607060182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45988.557607060182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45988.557607060182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45988.557607060182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45988.557607060182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45988.557607060182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45988.557607060182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45988.557607060182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45988.557607060182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45988.557607060182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45988.557607060182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45988.557607060182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45988.557607060182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45988.557607060182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45988.557607060182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45988.557607060182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45988.557607060182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45988.557607060182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45988.557607060182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45988.557607060182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45988.557607060182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45988.557607060182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45988.557607060182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45988.557607060182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45988.557607060182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45988.557607060182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45988.557607060182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45988.557607060182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45988.557607060182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45988.557607060182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45988.557607060182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45988.557607060182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45988.557607060182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45988.557607060182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45988.557607060182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45988.557607060182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45988.557607060182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45988.557607060182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45988.557607060182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45988.557607060182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45988.557607060182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45988.557607060182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45988.557607060182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45988.557607060182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45988.557607060182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45988.557607060182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45988.557607060182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45988.557607060182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45988.557607060182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45988.557607060182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45988.557607060182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45988.557607060182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45988.557607060182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45988.557607060182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45988.557607060182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45988.557607060182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45988.557607060182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45988.557607060182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45988.557607060182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45988.557607060182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45988.557607060182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45988.557607060182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45988.557607060182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45988.557607060182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45988.557607060182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45988.557607060182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45988.557607060182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45988.557607060182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45988.557607060182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45988.557607060182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45988.557607060182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45988.557607060182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45988.557607060182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45988.557607060182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45988.557607060182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45988.557607060182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45988.557607060182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45988.557607060182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45988.557607060182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45988.557607060182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4"/>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285.07688946758572</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tr">
        <f>IFERROR(VLOOKUP(D3,DB!A:K,11,0),"")</f>
        <v>R4</v>
      </c>
      <c r="C3" s="90">
        <v>1</v>
      </c>
      <c r="D3" s="88" t="s">
        <v>37030</v>
      </c>
      <c r="E3" s="91" t="s">
        <v>39021</v>
      </c>
      <c r="F3" s="92">
        <v>45988.369444444441</v>
      </c>
      <c r="G3" s="93">
        <f t="shared" ref="G3:G22" ca="1" si="0">IFERROR(NOW()-F3,"")</f>
        <v>0.188162615741021</v>
      </c>
      <c r="H3" s="92">
        <v>45988.351921296293</v>
      </c>
      <c r="I3" s="92" t="str">
        <f>IFERROR(VLOOKUP(D3,DB!A:F,6,0),"")</f>
        <v>SCECO</v>
      </c>
      <c r="J3" s="92" t="str">
        <f>IFERROR(VLOOKUP(D3,DB!A:G,7,0),"")</f>
        <v>Dead</v>
      </c>
      <c r="K3" s="94" t="s">
        <v>39115</v>
      </c>
      <c r="L3" s="88" t="str">
        <f>IFERROR(VLOOKUP(D3,DB!A:I,9,0),"")</f>
        <v>Latis</v>
      </c>
    </row>
    <row r="4" spans="1:16" ht="15" customHeight="1">
      <c r="A4" s="110" t="s">
        <v>39116</v>
      </c>
      <c r="B4" s="110" t="str">
        <f>IFERROR(VLOOKUP(D4,DB!A:K,11,0),"")</f>
        <v>R4</v>
      </c>
      <c r="C4" s="90">
        <v>1</v>
      </c>
      <c r="D4" s="88" t="s">
        <v>34148</v>
      </c>
      <c r="E4" s="91" t="s">
        <v>39021</v>
      </c>
      <c r="F4" s="92">
        <v>45988.444930555554</v>
      </c>
      <c r="G4" s="93">
        <f t="shared" ca="1" si="0"/>
        <v>0.11267650462832535</v>
      </c>
      <c r="H4" s="92">
        <v>45988.43645833333</v>
      </c>
      <c r="I4" s="92" t="str">
        <f>IFERROR(VLOOKUP(D4,DB!A:F,6,0),"")</f>
        <v>SCECO</v>
      </c>
      <c r="J4" s="92" t="str">
        <f>IFERROR(VLOOKUP(D4,DB!A:G,7,0),"")</f>
        <v>Dead</v>
      </c>
      <c r="K4" s="94" t="s">
        <v>39117</v>
      </c>
      <c r="L4" s="88" t="str">
        <f>IFERROR(VLOOKUP(D4,DB!A:I,9,0),"")</f>
        <v>Latis</v>
      </c>
    </row>
    <row r="5" spans="1:16" ht="15" customHeight="1">
      <c r="A5" s="110" t="s">
        <v>39118</v>
      </c>
      <c r="B5" s="110" t="str">
        <f>IFERROR(VLOOKUP(D5,DB!A:K,11,0),"")</f>
        <v>R4</v>
      </c>
      <c r="C5" s="90">
        <v>1</v>
      </c>
      <c r="D5" s="88" t="s">
        <v>36935</v>
      </c>
      <c r="E5" s="91" t="s">
        <v>39021</v>
      </c>
      <c r="F5" s="92"/>
      <c r="G5" s="93">
        <f t="shared" ca="1" si="0"/>
        <v>45988.557607060182</v>
      </c>
      <c r="H5" s="92">
        <v>45988.551087962966</v>
      </c>
      <c r="I5" s="92" t="str">
        <f>IFERROR(VLOOKUP(D5,DB!A:F,6,0),"")</f>
        <v>SCECO</v>
      </c>
      <c r="J5" s="92" t="str">
        <f>IFERROR(VLOOKUP(D5,DB!A:G,7,0),"")</f>
        <v>Dead</v>
      </c>
      <c r="K5" s="94" t="s">
        <v>39115</v>
      </c>
      <c r="L5" s="88" t="str">
        <f>IFERROR(VLOOKUP(D5,DB!A:I,9,0),"")</f>
        <v>Latis</v>
      </c>
    </row>
    <row r="6" spans="1:16" ht="15" customHeight="1">
      <c r="A6" s="110" t="s">
        <v>39118</v>
      </c>
      <c r="B6" s="110" t="str">
        <f>IFERROR(VLOOKUP(D6,DB!A:K,11,0),"")</f>
        <v>R4</v>
      </c>
      <c r="C6" s="90">
        <v>1</v>
      </c>
      <c r="D6" s="88" t="s">
        <v>37222</v>
      </c>
      <c r="E6" s="91" t="s">
        <v>39021</v>
      </c>
      <c r="F6" s="92"/>
      <c r="G6" s="93">
        <f t="shared" ca="1" si="0"/>
        <v>45988.557607060182</v>
      </c>
      <c r="H6" s="92">
        <v>45988.527141203704</v>
      </c>
      <c r="I6" s="92" t="str">
        <f>IFERROR(VLOOKUP(D6,DB!A:F,6,0),"")</f>
        <v>SCECO</v>
      </c>
      <c r="J6" s="92" t="str">
        <f>IFERROR(VLOOKUP(D6,DB!A:G,7,0),"")</f>
        <v>Vandalized+Dead</v>
      </c>
      <c r="K6" s="94" t="s">
        <v>39119</v>
      </c>
      <c r="L6" s="88" t="str">
        <f>IFERROR(VLOOKUP(D6,DB!A:I,9,0),"")</f>
        <v>Latis</v>
      </c>
    </row>
    <row r="7" spans="1:16" ht="15" customHeight="1">
      <c r="A7" s="110"/>
      <c r="B7" s="110" t="str">
        <f>IFERROR(VLOOKUP(D7,DB!A:K,11,0),"")</f>
        <v/>
      </c>
      <c r="C7" s="90"/>
      <c r="D7" s="88"/>
      <c r="E7" s="91"/>
      <c r="F7" s="92"/>
      <c r="G7" s="93">
        <f t="shared" ca="1" si="0"/>
        <v>45988.557607060182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45988.557607060182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45988.557607060182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45988.557607060182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45988.557607060182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45988.557607060182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45988.557607060182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45988.557607060182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49"/>
      <c r="E15" s="91"/>
      <c r="F15" s="92"/>
      <c r="G15" s="93">
        <f t="shared" ca="1" si="0"/>
        <v>45988.557607060182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45988.557607060182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45988.557607060182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45988.557607060182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45988.557607060182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45988.557607060182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45988.557607060182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45988.557607060182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45988.557607060182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45988.557607060182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45988.557607060182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45988.557607060182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45988.557607060182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45988.557607060182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45988.557607060182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45988.557607060182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45988.557607060182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45988.557607060182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45988.557607060182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45988.557607060182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45988.557607060182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45988.557607060182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45988.557607060182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45988.557607060182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45988.557607060182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45988.557607060182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45988.557607060182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45988.557607060182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45988.557607060182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45988.557607060182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45988.557607060182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45988.557607060182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45988.557607060182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45988.557607060182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45988.557607060182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45988.557607060182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45988.557607060182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45988.557607060182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45988.557607060182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45988.557607060182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45988.557607060182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45988.557607060182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45988.557607060182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45988.557607060182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45988.557607060182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45988.557607060182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45988.557607060182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45988.557607060182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45988.557607060182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45988.557607060182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45988.557607060182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45988.557607060182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45988.557607060182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45988.557607060182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45988.557607060182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45988.557607060182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45988.557607060182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45988.557607060182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45988.557607060182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45988.557607060182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45988.557607060182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45988.557607060182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45988.557607060182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45988.557607060182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45988.557607060182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45988.557607060182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45988.557607060182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45988.557607060182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45988.557607060182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45988.557607060182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45988.557607060182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45988.557607060182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45988.557607060182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45988.557607060182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45988.557607060182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45988.557607060182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45988.557607060182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45988.557607060182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45988.557607060182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45988.557607060182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45988.557607060182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45988.557607060182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45988.557607060182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45988.557607060182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45988.557607060182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45988.557607060182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45988.557607060182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45988.557607060182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45988.557607060182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45988.557607060182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45988.557607060182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45988.557607060182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45988.557607060182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45988.557607060182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45988.557607060182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45988.557607060182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45988.557607060182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45988.557607060182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45988.557607060182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45988.557607060182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45988.557607060182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45988.557607060182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45988.557607060182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45988.557607060182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45988.557607060182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45988.557607060182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45988.557607060182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45988.557607060182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45988.557607060182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45988.557607060182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45988.557607060182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45988.557607060182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45988.557607060182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45988.557607060182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45988.557607060182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45988.557607060182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45988.557607060182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45988.557607060182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45988.557607060182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45988.557607060182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45988.557607060182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45988.557607060182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45988.557607060182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45988.557607060182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45988.557607060182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45988.557607060182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45988.557607060182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45988.557607060182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45988.557607060182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45988.557607060182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45988.557607060182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45988.557607060182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45988.557607060182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45988.557607060182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45988.557607060182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45988.557607060182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45988.557607060182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45988.557607060182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45988.557607060182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45988.557607060182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45988.557607060182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45988.557607060182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45988.557607060182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45988.557607060182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45988.557607060182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45988.557607060182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45988.557607060182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45988.557607060182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45988.557607060182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45988.557607060182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45988.557607060182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45988.557607060182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45988.557607060182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45988.557607060182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45988.557607060182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45988.557607060182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45988.557607060182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45988.557607060182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45988.557607060182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45988.557607060182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45988.557607060182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45988.557607060182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45988.557607060182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45988.557607060182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45988.557607060182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45988.557607060182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45988.557607060182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45988.557607060182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45988.557607060182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45988.557607060182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45988.557607060182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45988.557607060182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45988.557607060182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45988.557607060182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45988.557607060182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45988.557607060182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45988.557607060182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45988.557607060182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45988.557607060182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45988.557607060182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45988.557607060182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45988.557607060182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45988.557607060182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45988.557607060182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45988.557607060182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45988.557607060182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45988.557607060182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45988.557607060182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45988.557607060182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45988.557607060182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45988.557607060182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45988.557607060182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45988.557607060182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45988.557607060182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45988.557607060182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45988.557607060182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45988.557607060182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45988.557607060182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45988.557607060182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45988.557607060182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78" ca="1" si="4">IFERROR(NOW()-F215,"")</f>
        <v>45988.557607060182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45988.557607060182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45988.557607060182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45988.557607060182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45988.557607060182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45988.557607060182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45988.557607060182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45988.557607060182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45988.557607060182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45988.557607060182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45988.557607060182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45988.557607060182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45988.557607060182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45988.557607060182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45988.557607060182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45988.557607060182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45988.557607060182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45988.557607060182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45988.557607060182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45988.557607060182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45988.557607060182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45988.557607060182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45988.557607060182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45988.557607060182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45988.557607060182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45988.557607060182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45988.557607060182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45988.557607060182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45988.557607060182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45988.557607060182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45988.557607060182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45988.557607060182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45988.557607060182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45988.557607060182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45988.557607060182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45988.557607060182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45988.557607060182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45988.557607060182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45988.557607060182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45988.557607060182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45988.557607060182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45988.557607060182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45988.557607060182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45988.557607060182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45988.557607060182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45988.557607060182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45988.557607060182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45988.557607060182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45988.557607060182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45988.557607060182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45988.557607060182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45988.557607060182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45988.557607060182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45988.557607060182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45988.557607060182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45988.557607060182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45988.557607060182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45988.557607060182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45988.557607060182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45988.557607060182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45988.557607060182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45988.557607060182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45988.557607060182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45988.557607060182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ref="G279:G324" ca="1" si="5">IFERROR(NOW()-F279,"")</f>
        <v>45988.557607060182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45988.557607060182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45988.557607060182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45988.557607060182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45988.557607060182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45988.557607060182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45988.557607060182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45988.557607060182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45988.557607060182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45988.557607060182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45988.557607060182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45988.557607060182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45988.557607060182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45988.557607060182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45988.557607060182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45988.557607060182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45988.557607060182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45988.557607060182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45988.557607060182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45988.557607060182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45988.557607060182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45988.557607060182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45988.557607060182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45988.557607060182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45988.557607060182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45988.557607060182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45988.557607060182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45988.557607060182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45988.557607060182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45988.557607060182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45988.557607060182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45988.557607060182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45988.557607060182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45988.557607060182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45988.557607060182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45988.557607060182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45988.557607060182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45988.557607060182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45988.557607060182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45988.557607060182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45988.557607060182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45988.557607060182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45988.557607060182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45988.557607060182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45988.557607060182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45988.557607060182</v>
      </c>
      <c r="H324" s="92"/>
      <c r="I324" s="110" t="str">
        <f>IFERROR(VLOOKUP(D324,DB!A:F,6,0),"")</f>
        <v/>
      </c>
      <c r="J324" s="110" t="str">
        <f>IFERROR(VLOOKUP(D324,DB!A:G,7,0),"")</f>
        <v/>
      </c>
      <c r="K324" s="94"/>
      <c r="L324" s="88" t="str">
        <f>IFERROR(VLOOKUP(D324,DB!A:I,9,0),"")</f>
        <v/>
      </c>
    </row>
  </sheetData>
  <dataValidations count="2">
    <dataValidation allowBlank="1" showInputMessage="1" showErrorMessage="1" sqref="E1" xr:uid="{A4F81451-56CC-4543-9497-104C4E44EE4B}"/>
    <dataValidation type="list" allowBlank="1" showInputMessage="1" showErrorMessage="1" sqref="E2:E3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tabSelected="1" workbookViewId="0">
      <selection activeCell="K6" sqref="K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96.725546874993597</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62.368729745365272</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39.896495949069504</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7.1843084490683395</v>
      </c>
      <c r="H5" s="119">
        <v>45981.360798611109</v>
      </c>
      <c r="I5" s="106" t="str">
        <f>IFERROR(VLOOKUP(D5,DB!A:F,6,0),"")</f>
        <v>SCECO</v>
      </c>
      <c r="J5" s="106" t="str">
        <f>IFERROR(VLOOKUP(D5,DB!A:G,7,0),"")</f>
        <v>Dead</v>
      </c>
      <c r="K5" s="106" t="s">
        <v>39127</v>
      </c>
      <c r="L5" s="106" t="str">
        <f>IFERROR(VLOOKUP(D5,DB!A:I,9,0),"")</f>
        <v>Latis</v>
      </c>
    </row>
    <row r="6" spans="1:13" s="39" customFormat="1">
      <c r="A6" s="37" t="s">
        <v>39128</v>
      </c>
      <c r="B6" s="37" t="str">
        <f>IFERROR(VLOOKUP(D6,DB!A:K,11,0),"")</f>
        <v>R5</v>
      </c>
      <c r="C6" s="37">
        <v>2</v>
      </c>
      <c r="D6" s="37" t="s">
        <v>38254</v>
      </c>
      <c r="E6" s="106" t="s">
        <v>39021</v>
      </c>
      <c r="F6" s="38">
        <v>45988.553553240738</v>
      </c>
      <c r="G6" s="144">
        <f t="shared" ref="G6:G25" ca="1" si="2">IFERROR(NOW()-F6,"")</f>
        <v>4.0538194443797693E-3</v>
      </c>
      <c r="H6" s="38">
        <v>45988.5466087963</v>
      </c>
      <c r="I6" s="37" t="str">
        <f>IFERROR(VLOOKUP(D6,DB!A:F,6,0),"")</f>
        <v>SCECO</v>
      </c>
      <c r="J6" s="37" t="str">
        <f>IFERROR(VLOOKUP(D6,DB!A:G,7,0),"")</f>
        <v>Haj Removal</v>
      </c>
      <c r="K6" s="37" t="s">
        <v>39129</v>
      </c>
      <c r="L6" s="37" t="str">
        <f>IFERROR(VLOOKUP(D6,DB!A:I,9,0),"")</f>
        <v>Latis</v>
      </c>
    </row>
    <row r="7" spans="1:13">
      <c r="A7" s="37"/>
      <c r="B7" s="37" t="str">
        <f>IFERROR(VLOOKUP(D7,DB!A:K,11,0),"")</f>
        <v/>
      </c>
      <c r="C7" s="37"/>
      <c r="D7" s="37"/>
      <c r="E7" s="37"/>
      <c r="F7" s="38"/>
      <c r="G7" s="144">
        <f t="shared" ca="1" si="2"/>
        <v>45988.557607060182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45988.557607060182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45988.557607060182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45988.557607060182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45988.557607060182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45988.557607060182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45988.557607060182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45988.557607060182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45988.557607060182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45988.557607060182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45988.557607060182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45988.557607060182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45988.557607060182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45988.557607060182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45988.557607060182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45988.557607060182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45988.557607060182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45988.557607060182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45988.557607060182</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39130</v>
      </c>
      <c r="B2" s="124" t="str">
        <f>IFERROR(VLOOKUP(D2,DB!A:K,11,0),"")</f>
        <v>R6</v>
      </c>
      <c r="C2" s="103">
        <v>1</v>
      </c>
      <c r="D2" s="124" t="s">
        <v>34020</v>
      </c>
      <c r="E2" s="103" t="s">
        <v>39021</v>
      </c>
      <c r="F2" s="147"/>
      <c r="G2" s="72">
        <f ca="1">IFERROR(NOW()-F2,"-")</f>
        <v>45988.557607060182</v>
      </c>
      <c r="H2" s="147">
        <v>45988.421805555554</v>
      </c>
      <c r="I2" s="124" t="str">
        <f>IFERROR(VLOOKUP(D2,DB!A:F,6,0),"")</f>
        <v>Generator-SG</v>
      </c>
      <c r="J2" s="124" t="str">
        <f>IFERROR(VLOOKUP(D2,DB!A:G,7,0),"")</f>
        <v>Dead</v>
      </c>
      <c r="K2" s="103" t="s">
        <v>39131</v>
      </c>
      <c r="L2" s="128" t="str">
        <f>IFERROR(VLOOKUP(D2,DB!A:I,9,0),"")</f>
        <v>Latis</v>
      </c>
    </row>
    <row r="3" spans="1:16382" ht="31.5" customHeight="1">
      <c r="A3" s="150" t="s">
        <v>39132</v>
      </c>
      <c r="B3" s="124" t="str">
        <f>IFERROR(VLOOKUP(D3,DB!A:K,11,0),"")</f>
        <v>R6</v>
      </c>
      <c r="C3" s="125">
        <v>5</v>
      </c>
      <c r="D3" s="124" t="s">
        <v>29123</v>
      </c>
      <c r="E3" s="106" t="s">
        <v>39021</v>
      </c>
      <c r="F3" s="151">
        <v>45988.443680555552</v>
      </c>
      <c r="G3" s="72">
        <f ca="1">IFERROR(NOW()-F3,"-")</f>
        <v>0.1139265046294895</v>
      </c>
      <c r="H3" s="151">
        <v>45988.439687500002</v>
      </c>
      <c r="I3" s="124" t="str">
        <f>IFERROR(VLOOKUP(D3,DB!A:F,6,0),"")</f>
        <v>SCECO</v>
      </c>
      <c r="J3" s="124" t="str">
        <f>IFERROR(VLOOKUP(D3,DB!A:G,7,0),"")</f>
        <v>Weak+No BB Design</v>
      </c>
      <c r="K3" s="127" t="s">
        <v>39133</v>
      </c>
      <c r="L3" s="128" t="str">
        <f>IFERROR(VLOOKUP(D3,DB!A:I,9,0),"")</f>
        <v>Latis</v>
      </c>
    </row>
    <row r="4" spans="1:16382" ht="31.5" customHeight="1">
      <c r="A4" s="150" t="s">
        <v>39134</v>
      </c>
      <c r="B4" s="124" t="str">
        <f>IFERROR(VLOOKUP(D4,DB!A:K,11,0),"")</f>
        <v>R6</v>
      </c>
      <c r="C4" s="125">
        <v>1</v>
      </c>
      <c r="D4" s="124" t="s">
        <v>28335</v>
      </c>
      <c r="E4" s="106" t="s">
        <v>39021</v>
      </c>
      <c r="F4" s="151">
        <v>45988.5391087963</v>
      </c>
      <c r="G4" s="72">
        <f ca="1">IFERROR(NOW()-F4,"-")</f>
        <v>1.8498263882065658E-2</v>
      </c>
      <c r="H4" s="151">
        <v>45988.533414351848</v>
      </c>
      <c r="I4" s="124" t="str">
        <f>IFERROR(VLOOKUP(D4,DB!A:F,6,0),"")</f>
        <v>SCECO</v>
      </c>
      <c r="J4" s="124" t="str">
        <f>IFERROR(VLOOKUP(D4,DB!A:G,7,0),"")</f>
        <v>Dead</v>
      </c>
      <c r="K4" s="127" t="s">
        <v>39135</v>
      </c>
      <c r="L4" s="128" t="str">
        <f>IFERROR(VLOOKUP(D4,DB!A:I,9,0),"")</f>
        <v>Latis</v>
      </c>
    </row>
    <row r="5" spans="1:16382" ht="31.5" customHeight="1">
      <c r="A5" s="123"/>
      <c r="B5" s="124" t="str">
        <f>IFERROR(VLOOKUP(D5,DB!A:K,11,0),"")</f>
        <v/>
      </c>
      <c r="C5" s="125"/>
      <c r="D5" s="124"/>
      <c r="E5" s="106"/>
      <c r="F5"/>
      <c r="G5" s="72">
        <f ca="1">IFERROR(NOW()-F5,"-")</f>
        <v>45988.557607060182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45988.557607060182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45988.557607060182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45988.557607060182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45988.557607060182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45988.557607060182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45988.557607060182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45988.557607060182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45988.557607060182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45988.557607060182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45988.557607060182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45988.557607060182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45988.557607060182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45988.557607060182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45988.557607060182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45988.557607060182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45988.557607060182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45988.557607060182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45988.557607060182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45988.557607060182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45988.557607060182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45988.557607060182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45988.557607060182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45988.557607060182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45988.557607060182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45988.557607060182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45988.557607060182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45988.557607060182</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2025-11-27T10:24:26Z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