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886" documentId="120_S{2AC9BD13-BADA-5192-A53E-5A8FF88502F6}" xr6:coauthVersionLast="47" xr6:coauthVersionMax="47" xr10:uidLastSave="{388E9428-7247-4C78-9DF3-EED4227A30AE}"/>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L4" i="1"/>
  <c r="L5" i="1"/>
  <c r="L6" i="1"/>
  <c r="L7" i="1"/>
  <c r="J3" i="1"/>
  <c r="J4" i="1"/>
  <c r="J5" i="1"/>
  <c r="J6" i="1"/>
  <c r="J7" i="1"/>
  <c r="I3" i="1"/>
  <c r="I4" i="1"/>
  <c r="I5" i="1"/>
  <c r="I6" i="1"/>
  <c r="I7" i="1"/>
  <c r="G3" i="1"/>
  <c r="G4" i="1"/>
  <c r="G5" i="1"/>
  <c r="G6" i="1"/>
  <c r="G7" i="1"/>
  <c r="B3" i="1"/>
  <c r="B4" i="1"/>
  <c r="B5" i="1"/>
  <c r="B6" i="1"/>
  <c r="B7" i="1"/>
  <c r="B5" i="5"/>
  <c r="G5" i="5"/>
  <c r="I5" i="5"/>
  <c r="J5" i="5"/>
  <c r="L5"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3" i="4"/>
  <c r="G3" i="4"/>
  <c r="I3" i="4"/>
  <c r="J3" i="4"/>
  <c r="L3" i="4"/>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G2" i="5"/>
  <c r="I3" i="5"/>
  <c r="B6" i="5"/>
  <c r="I6" i="5"/>
  <c r="J6" i="5"/>
  <c r="L6" i="5"/>
  <c r="B7" i="5"/>
  <c r="I7" i="5"/>
  <c r="J7" i="5"/>
  <c r="L7" i="5"/>
  <c r="B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<sst xmlns="http://schemas.openxmlformats.org/spreadsheetml/2006/main" count="180281" uniqueCount="39124">
  <si>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</si>
  <si>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</si>
  <si>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</si>
  <si>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</si>
  <si>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</si>
  <si>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</si>
  <si>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</si>
  <si>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</si>
  <si>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</si>
  <si>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</si>
  <si>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</si>
  <si>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</si>
  <si>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</si>
  <si>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</si>
  <si>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</si>
  <si>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</si>
  <si>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</si>
  <si>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</si>
  <si>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</si>
  <si>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</si>
  <si>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</si>
  <si>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</si>
  <si>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</si>
  <si>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</si>
  <si>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</si>
  <si>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</si>
  <si>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</si>
  <si>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</si>
  <si>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</si>
  <si>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</si>
  <si>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</si>
  <si>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</si>
  <si>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</si>
  <si>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</si>
  <si>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</si>
  <si>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</si>
  <si>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</si>
  <si>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</si>
  <si>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</si>
  <si>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</si>
  <si>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</si>
  <si>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</si>
  <si>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</si>
  <si>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</si>
  <si>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</si>
  <si>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</si>
  <si>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</si>
  <si>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</si>
  <si>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</si>
  <si>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</si>
  <si>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</si>
  <si>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</si>
  <si>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</si>
  <si>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</si>
  <si>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</si>
  <si>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</si>
  <si>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</si>
  <si>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</si>
  <si>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</si>
  <si>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</si>
  <si>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</si>
  <si>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</si>
  <si>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</si>
  <si>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</si>
  <si>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</si>
  <si>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</si>
  <si>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</si>
  <si>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</si>
  <si>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</si>
  <si>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</si>
  <si>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</si>
  <si>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</si>
  <si>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</si>
  <si>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</si>
  <si>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</si>
  <si>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</si>
  <si>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</si>
  <si>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</si>
  <si>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</si>
  <si>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</si>
  <si>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</si>
  <si>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</si>
  <si>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</si>
  <si>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</si>
  <si>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</si>
  <si>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</si>
  <si>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</si>
  <si>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</si>
  <si>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</si>
  <si>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</si>
  <si>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</si>
  <si>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</si>
  <si>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</si>
  <si>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</si>
  <si>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</si>
  <si>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</si>
  <si>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</si>
  <si>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</si>
  <si>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</si>
  <si>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</si>
  <si>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</si>
  <si>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</si>
  <si>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</si>
  <si>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</si>
  <si>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</si>
  <si>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</si>
  <si>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</si>
  <si>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</si>
  <si>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</si>
  <si>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</si>
  <si>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</si>
  <si>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</si>
  <si>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</si>
  <si>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</si>
  <si>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</si>
  <si>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</si>
  <si>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</si>
  <si>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</si>
  <si>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</si>
  <si>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</si>
  <si>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</si>
  <si>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</si>
  <si>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</si>
  <si>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</si>
  <si>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</si>
  <si>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</si>
  <si>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</si>
  <si>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</si>
  <si>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</si>
  <si>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</si>
  <si>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</si>
  <si>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</si>
  <si>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</si>
  <si>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</si>
  <si>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</si>
  <si>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</si>
  <si>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</si>
  <si>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</si>
  <si>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</si>
  <si>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</si>
  <si>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</si>
  <si>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</si>
  <si>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</si>
  <si>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</si>
  <si>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</si>
  <si>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</si>
  <si>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</si>
  <si>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</si>
  <si>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</si>
  <si>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</si>
  <si>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</si>
  <si>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</si>
  <si>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</si>
  <si>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</si>
  <si>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</si>
  <si>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</si>
  <si>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</si>
  <si>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</si>
  <si>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</si>
  <si>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</si>
  <si>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</si>
  <si>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</si>
  <si>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</si>
  <si>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</si>
  <si>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</si>
  <si>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</si>
  <si>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</si>
  <si>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</si>
  <si>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</si>
  <si>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</si>
  <si>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</si>
  <si>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</si>
  <si>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</si>
  <si>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</si>
  <si>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</si>
  <si>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</si>
  <si>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</si>
  <si>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</si>
  <si>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</si>
  <si>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</si>
  <si>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</si>
  <si>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</si>
  <si>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</si>
  <si>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</si>
  <si>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</si>
  <si>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</si>
  <si>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</si>
  <si>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</si>
  <si>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</si>
  <si>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</si>
  <si>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</si>
  <si>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</si>
  <si>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</si>
  <si>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</si>
  <si>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</si>
  <si>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</si>
  <si>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</si>
  <si>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</si>
  <si>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</si>
  <si>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</si>
  <si>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</si>
  <si>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</si>
  <si>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</si>
  <si>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</si>
  <si>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</si>
  <si>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</si>
  <si>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</si>
  <si>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</si>
  <si>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</si>
  <si>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</si>
  <si>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</si>
  <si>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</si>
  <si>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</si>
  <si>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</si>
  <si>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</si>
  <si>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</si>
  <si>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</si>
  <si>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</si>
  <si>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</si>
  <si>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</si>
  <si>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</si>
  <si>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</si>
  <si>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</si>
  <si>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</si>
  <si>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</si>
  <si>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</si>
  <si>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</si>
  <si>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</si>
  <si>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</si>
  <si>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</si>
  <si>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</si>
  <si>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</si>
  <si>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</si>
  <si>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</si>
  <si>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</si>
  <si>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</si>
  <si>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</si>
  <si>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</si>
  <si>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</si>
  <si>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</si>
  <si>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</si>
  <si>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</si>
  <si>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</si>
  <si>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</si>
  <si>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</si>
  <si>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</si>
  <si>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</si>
  <si>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</si>
  <si>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</si>
  <si>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</si>
  <si>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</si>
  <si>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</si>
  <si>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</si>
  <si>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</si>
  <si>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</si>
  <si>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</si>
  <si>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</si>
  <si>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</si>
  <si>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</si>
  <si>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</si>
  <si>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</si>
  <si>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</si>
  <si>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</si>
  <si>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</si>
  <si>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</si>
  <si>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</si>
  <si>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</si>
  <si>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</si>
  <si>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</si>
  <si>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</si>
  <si>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</si>
  <si>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</si>
  <si>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</si>
  <si>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</si>
  <si>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</si>
  <si>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</si>
  <si>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</si>
  <si>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</si>
  <si>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</si>
  <si>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</si>
  <si>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</si>
  <si>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</si>
  <si>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</si>
  <si>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</si>
  <si>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</si>
  <si>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</si>
  <si>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</si>
  <si>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</si>
  <si>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</si>
  <si>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</si>
  <si>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</si>
  <si>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</si>
  <si>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</si>
  <si>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</si>
  <si>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</si>
  <si>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</si>
  <si>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</si>
  <si>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</si>
  <si>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</si>
  <si>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</si>
  <si>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</si>
  <si>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</si>
  <si>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</si>
  <si>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</si>
  <si>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</si>
  <si>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</si>
  <si>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</si>
  <si>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</si>
  <si>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</si>
  <si>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</si>
  <si>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</si>
  <si>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</si>
  <si>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</si>
  <si>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</si>
  <si>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</si>
  <si>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</si>
  <si>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</si>
  <si>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</si>
  <si>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</si>
  <si>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</si>
  <si>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</si>
  <si>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</si>
  <si>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</si>
  <si>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</si>
  <si>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</si>
  <si>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</si>
  <si>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</si>
  <si>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</si>
  <si>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</si>
  <si>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</si>
  <si>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</si>
  <si>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</si>
  <si>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</si>
  <si>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</si>
  <si>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</si>
  <si>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</si>
  <si>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</si>
  <si>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</si>
  <si>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</si>
  <si>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</si>
  <si>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</si>
  <si>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</si>
  <si>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</si>
  <si>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</si>
  <si>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</si>
  <si>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</si>
  <si>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</si>
  <si>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</si>
  <si>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</si>
  <si>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</si>
  <si>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</si>
  <si>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</si>
  <si>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</si>
  <si>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</si>
  <si>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</si>
  <si>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</si>
  <si>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</si>
  <si>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</si>
  <si>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</si>
  <si>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</si>
  <si>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</si>
  <si>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</si>
  <si>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</si>
  <si>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</si>
  <si>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</si>
  <si>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</si>
  <si>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</si>
  <si>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</si>
  <si>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</si>
  <si>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</si>
  <si>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</si>
  <si>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</si>
  <si>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</si>
  <si>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</si>
  <si>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</si>
  <si>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</si>
  <si>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</si>
  <si>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</si>
  <si>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</si>
  <si>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</si>
  <si>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</si>
  <si>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</si>
  <si>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</si>
  <si>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</si>
  <si>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</si>
  <si>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</si>
  <si>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</si>
  <si>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</si>
  <si>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</si>
  <si>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</si>
  <si>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</si>
  <si>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</si>
  <si>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</si>
  <si>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</si>
  <si>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</si>
  <si>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</si>
  <si>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</si>
  <si>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</si>
  <si>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</si>
  <si>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</si>
  <si>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</si>
  <si>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</si>
  <si>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</si>
  <si>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</si>
  <si>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</si>
  <si>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</si>
  <si>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</si>
  <si>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</si>
  <si>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</si>
  <si>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</si>
  <si>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</si>
  <si>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</si>
  <si>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</si>
  <si>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</si>
  <si>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</si>
  <si>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</si>
  <si>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</si>
  <si>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</si>
  <si>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</si>
  <si>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</si>
  <si>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</si>
  <si>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</si>
  <si>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</si>
  <si>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</si>
  <si>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</si>
  <si>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</si>
  <si>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</si>
  <si>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</si>
  <si>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</si>
  <si>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</si>
  <si>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</si>
  <si>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</si>
  <si>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</si>
  <si>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</si>
  <si>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</si>
  <si>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</si>
  <si>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</si>
  <si>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</si>
  <si>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</si>
  <si>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</si>
  <si>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</si>
  <si>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</si>
  <si>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</si>
  <si>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</si>
  <si>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</si>
  <si>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</si>
  <si>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</si>
  <si>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</si>
  <si>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</si>
  <si>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</si>
  <si>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</si>
  <si>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</si>
  <si>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</si>
  <si>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</si>
  <si>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</si>
  <si>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</si>
  <si>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</si>
  <si>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</si>
  <si>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</si>
  <si>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</si>
  <si>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</si>
  <si>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</si>
  <si>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</si>
  <si>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</si>
  <si>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</si>
  <si>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</si>
  <si>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</si>
  <si>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</si>
  <si>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</si>
  <si>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</si>
  <si>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</si>
  <si>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</si>
  <si>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</si>
  <si>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</si>
  <si>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</si>
  <si>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</si>
  <si>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</si>
  <si>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</si>
  <si>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</si>
  <si>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</si>
  <si>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</si>
  <si>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</si>
  <si>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</si>
  <si>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</si>
  <si>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</si>
  <si>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</si>
  <si>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</si>
  <si>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</si>
  <si>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</si>
  <si>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</si>
  <si>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</si>
  <si>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</si>
  <si>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</si>
  <si>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</si>
  <si>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</si>
  <si>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</si>
  <si>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</si>
  <si>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</si>
  <si>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</si>
  <si>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</si>
  <si>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</si>
  <si>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</si>
  <si>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</si>
  <si>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</si>
  <si>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</si>
  <si>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</si>
  <si>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</si>
  <si>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</si>
  <si>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</si>
  <si>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</si>
  <si>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</si>
  <si>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</si>
  <si>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</si>
  <si>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</si>
  <si>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</si>
  <si>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</si>
  <si>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</si>
  <si>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</si>
  <si>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</si>
  <si>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</si>
  <si>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</si>
  <si>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</si>
  <si>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</si>
  <si>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</si>
  <si>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</si>
  <si>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</si>
  <si>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</si>
  <si>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</si>
  <si>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</si>
  <si>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</si>
  <si>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</si>
  <si>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</si>
  <si>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</si>
  <si>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</si>
  <si>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</si>
  <si>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</si>
  <si>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</si>
  <si>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</si>
  <si>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</si>
  <si>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</si>
  <si>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</si>
  <si>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</si>
  <si>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</si>
  <si>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</si>
  <si>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</si>
  <si>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</si>
  <si>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</si>
  <si>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</si>
  <si>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</si>
  <si>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</si>
  <si>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</si>
  <si>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</si>
  <si>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</si>
  <si>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</si>
  <si>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</si>
  <si>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</si>
  <si>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</si>
  <si>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</si>
  <si>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</si>
  <si>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</si>
  <si>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</si>
  <si>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</si>
  <si>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</si>
  <si>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</si>
  <si>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</si>
  <si>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</si>
  <si>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</si>
  <si>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</si>
  <si>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</si>
  <si>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</si>
  <si>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</si>
  <si>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</si>
  <si>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</si>
  <si>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</si>
  <si>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</si>
  <si>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</si>
  <si>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</si>
  <si>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</si>
  <si>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</si>
  <si>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</si>
  <si>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</si>
  <si>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</si>
  <si>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</si>
  <si>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</si>
  <si>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</si>
  <si>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</si>
  <si>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</si>
  <si>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</si>
  <si>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</si>
  <si>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</si>
  <si>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</si>
  <si>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</si>
  <si>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</si>
  <si>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</si>
  <si>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</si>
  <si>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</si>
  <si>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</si>
  <si>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</si>
  <si>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</si>
  <si>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</si>
  <si>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</si>
  <si>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</si>
  <si>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</si>
  <si>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</si>
  <si>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</si>
  <si>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</si>
  <si>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</si>
  <si>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</si>
  <si>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</si>
  <si>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</si>
  <si>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</si>
  <si>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</si>
  <si>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</si>
  <si>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</si>
  <si>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</si>
  <si>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</si>
  <si>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</si>
  <si>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</si>
  <si>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</si>
  <si>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</si>
  <si>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</si>
  <si>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</si>
  <si>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</si>
  <si>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</si>
  <si>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</si>
  <si>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</si>
  <si>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</si>
  <si>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</si>
  <si>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</si>
  <si>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</si>
  <si>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</si>
  <si>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</si>
  <si>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</si>
  <si>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</si>
  <si>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</si>
  <si>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</si>
  <si>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</si>
  <si>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</si>
  <si>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</si>
  <si>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</si>
  <si>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</si>
  <si>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</si>
  <si>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</si>
  <si>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</si>
  <si>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</si>
  <si>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</si>
  <si>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</si>
  <si>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</si>
  <si>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</si>
  <si>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</si>
  <si>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</si>
  <si>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</si>
  <si>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</si>
  <si>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</si>
  <si>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</si>
  <si>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</si>
  <si>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</si>
  <si>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</si>
  <si>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</si>
  <si>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</si>
  <si>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</si>
  <si>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</si>
  <si>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</si>
  <si>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</si>
  <si>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</si>
  <si>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</si>
  <si>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</si>
  <si>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</si>
  <si>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</si>
  <si>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</si>
  <si>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</si>
  <si>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</si>
  <si>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</si>
  <si>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</si>
  <si>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</si>
  <si>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</si>
  <si>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</si>
  <si>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</si>
  <si>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</si>
  <si>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</si>
  <si>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</si>
  <si>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</si>
  <si>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</si>
  <si>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</si>
  <si>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</si>
  <si>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</si>
  <si>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</si>
  <si>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</si>
  <si>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</si>
  <si>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</si>
  <si>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</si>
  <si>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</si>
  <si>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</si>
  <si>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</si>
  <si>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</si>
  <si>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</si>
  <si>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</si>
  <si>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</si>
  <si>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</si>
  <si>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</si>
  <si>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</si>
  <si>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</si>
  <si>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</si>
  <si>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</si>
  <si>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</si>
  <si>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</si>
  <si>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</si>
  <si>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</si>
  <si>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</si>
  <si>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</si>
  <si>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</si>
  <si>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</si>
  <si>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</si>
  <si>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</si>
  <si>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</si>
  <si>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</si>
  <si>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</si>
  <si>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</si>
  <si>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</si>
  <si>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</si>
  <si>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</si>
  <si>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</si>
  <si>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</si>
  <si>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</si>
  <si>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</si>
  <si>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</si>
  <si>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</si>
  <si>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</si>
  <si>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</si>
  <si>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</si>
  <si>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</si>
  <si>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</si>
  <si>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</si>
  <si>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</si>
  <si>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</si>
  <si>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</si>
  <si>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</si>
  <si>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</si>
  <si>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</si>
  <si>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</si>
  <si>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</si>
  <si>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</si>
  <si>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</si>
  <si>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</si>
  <si>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</si>
  <si>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</si>
  <si>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</si>
  <si>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</si>
  <si>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</si>
  <si>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</si>
  <si>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</si>
  <si>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</si>
  <si>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</si>
  <si>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</si>
  <si>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</si>
  <si>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</si>
  <si>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</si>
  <si>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</si>
  <si>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</si>
  <si>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</si>
  <si>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</si>
  <si>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</si>
  <si>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</si>
  <si>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</si>
  <si>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</si>
  <si>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</si>
  <si>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</si>
  <si>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</si>
  <si>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</si>
  <si>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</si>
  <si>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</si>
  <si>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</si>
  <si>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</si>
  <si>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</si>
  <si>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</si>
  <si>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</si>
  <si>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</si>
  <si>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</si>
  <si>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</si>
  <si>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</si>
  <si>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</si>
  <si>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</si>
  <si>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</si>
  <si>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</si>
  <si>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</si>
  <si>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</si>
  <si>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</si>
  <si>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</si>
  <si>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</si>
  <si>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</si>
  <si>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</si>
  <si>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</si>
  <si>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</si>
  <si>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</si>
  <si>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</si>
  <si>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</si>
  <si>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</si>
  <si>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</si>
  <si>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</si>
  <si>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</si>
  <si>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</si>
  <si>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</si>
  <si>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</si>
  <si>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</si>
  <si>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</si>
  <si>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</si>
  <si>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</si>
  <si>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</si>
  <si>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</si>
  <si>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</si>
  <si>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</si>
  <si>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</si>
  <si>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</si>
  <si>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</si>
  <si>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</si>
  <si>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</si>
  <si>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</si>
  <si>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</si>
  <si>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</si>
  <si>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</si>
  <si>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</si>
  <si>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</si>
  <si>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</si>
  <si>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</si>
  <si>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</si>
  <si>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</si>
  <si>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</si>
  <si>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</si>
  <si>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</si>
  <si>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</si>
  <si>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</si>
  <si>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</si>
  <si>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</si>
  <si>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</si>
  <si>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</si>
  <si>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</si>
  <si>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</si>
  <si>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</si>
  <si>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</si>
  <si>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</si>
  <si>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</si>
  <si>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</si>
  <si>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</si>
  <si>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</si>
  <si>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</si>
  <si>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</si>
  <si>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</si>
  <si>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</si>
  <si>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</si>
  <si>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</si>
  <si>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</si>
  <si>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</si>
  <si>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</si>
  <si>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</si>
  <si>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</si>
  <si>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</si>
  <si>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</si>
  <si>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</si>
  <si>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</si>
  <si>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</si>
  <si>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</si>
  <si>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</si>
  <si>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</si>
  <si>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</si>
  <si>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</si>
  <si>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</si>
  <si>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</si>
  <si>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</si>
  <si>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</si>
  <si>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</si>
  <si>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</si>
  <si>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</si>
  <si>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</si>
  <si>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</si>
  <si>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</si>
  <si>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</si>
  <si>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</si>
  <si>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</si>
  <si>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</si>
  <si>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</si>
  <si>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</si>
  <si>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</si>
  <si>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</si>
  <si>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</si>
  <si>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</si>
  <si>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</si>
  <si>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</si>
  <si>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</si>
  <si>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</si>
  <si>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</si>
  <si>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</si>
  <si>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</si>
  <si>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</si>
  <si>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</si>
  <si>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</si>
  <si>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</si>
  <si>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</si>
  <si>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</si>
  <si>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</si>
  <si>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</si>
  <si>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</si>
  <si>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</si>
  <si>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</si>
  <si>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</si>
  <si>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</si>
  <si>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</si>
  <si>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</si>
  <si>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</si>
  <si>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</si>
  <si>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</si>
  <si>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</si>
  <si>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</si>
  <si>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</si>
  <si>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</si>
  <si>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</si>
  <si>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</si>
  <si>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</si>
  <si>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</si>
  <si>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</si>
  <si>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</si>
  <si>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</si>
  <si>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</si>
  <si>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</si>
  <si>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</si>
  <si>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</si>
  <si>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</si>
  <si>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</si>
  <si>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</si>
  <si>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</si>
  <si>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</si>
  <si>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</si>
  <si>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</si>
  <si>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</si>
  <si>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</si>
  <si>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</si>
  <si>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</si>
  <si>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</si>
  <si>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</si>
  <si>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</si>
  <si>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</si>
  <si>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</si>
  <si>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</si>
  <si>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</si>
  <si>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</si>
  <si>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</si>
  <si>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</si>
  <si>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</si>
  <si>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</si>
  <si>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</si>
  <si>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</si>
  <si>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</si>
  <si>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</si>
  <si>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</si>
  <si>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</si>
  <si>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</si>
  <si>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</si>
  <si>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</si>
  <si>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</si>
  <si>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</si>
  <si>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</si>
  <si>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</si>
  <si>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</si>
  <si>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</si>
  <si>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</si>
  <si>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</si>
  <si>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</si>
  <si>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</si>
  <si>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</si>
  <si>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</si>
  <si>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</si>
  <si>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</si>
  <si>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</si>
  <si>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</si>
  <si>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</si>
  <si>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</si>
  <si>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</si>
  <si>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</si>
  <si>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</si>
  <si>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</si>
  <si>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</si>
  <si>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</si>
  <si>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</si>
  <si>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</si>
  <si>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</si>
  <si>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</si>
  <si>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</si>
  <si>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</si>
  <si>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</si>
  <si>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</si>
  <si>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</si>
  <si>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</si>
  <si>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</si>
  <si>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</si>
  <si>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</si>
  <si>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</si>
  <si>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</si>
  <si>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</si>
  <si>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</si>
  <si>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</si>
  <si>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</si>
  <si>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</si>
  <si>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</si>
  <si>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</si>
  <si>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</si>
  <si>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</si>
  <si>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</si>
  <si>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</si>
  <si>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</si>
  <si>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</si>
  <si>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</si>
  <si>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</si>
  <si>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</si>
  <si>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</si>
  <si>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</si>
  <si>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</si>
  <si>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</si>
  <si>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</si>
  <si>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</si>
  <si>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</si>
  <si>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</si>
  <si>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</si>
  <si>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</si>
  <si>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</si>
  <si>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</si>
  <si>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</si>
  <si>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</si>
  <si>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</si>
  <si>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</si>
  <si>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</si>
  <si>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</si>
  <si>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</si>
  <si>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</si>
  <si>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</si>
  <si>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</si>
  <si>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</si>
  <si>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</si>
  <si>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</si>
  <si>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</si>
  <si>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</si>
  <si>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</si>
  <si>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</si>
  <si>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</si>
  <si>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</si>
  <si>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</si>
  <si>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</si>
  <si>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</si>
  <si>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</si>
  <si>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</si>
  <si>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</si>
  <si>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</si>
  <si>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</si>
  <si>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</si>
  <si>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</si>
  <si>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</si>
  <si>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</si>
  <si>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</si>
  <si>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</si>
  <si>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</si>
  <si>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</si>
  <si>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</si>
  <si>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</si>
  <si>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</si>
  <si>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</si>
  <si>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</si>
  <si>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</si>
  <si>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</si>
  <si>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</si>
  <si>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</si>
  <si>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</si>
  <si>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</si>
  <si>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</si>
  <si>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</si>
  <si>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</si>
  <si>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</si>
  <si>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</si>
  <si>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</si>
  <si>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</si>
  <si>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</si>
  <si>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</si>
  <si>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</si>
  <si>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</si>
  <si>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</si>
  <si>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</si>
  <si>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</si>
  <si>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</si>
  <si>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</si>
  <si>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</si>
  <si>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</si>
  <si>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</si>
  <si>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</si>
  <si>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</si>
  <si>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</si>
  <si>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</si>
  <si>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</si>
  <si>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</si>
  <si>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</si>
  <si>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</si>
  <si>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</si>
  <si>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</si>
  <si>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</si>
  <si>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</si>
  <si>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</si>
  <si>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</si>
  <si>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</si>
  <si>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</si>
  <si>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</si>
  <si>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</si>
  <si>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</si>
  <si>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</si>
  <si>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</si>
  <si>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</si>
  <si>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</si>
  <si>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</si>
  <si>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</si>
  <si>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</si>
  <si>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</si>
  <si>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</si>
  <si>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</si>
  <si>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</si>
  <si>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</si>
  <si>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</si>
  <si>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</si>
  <si>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</si>
  <si>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</si>
  <si>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</si>
  <si>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</si>
  <si>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</si>
  <si>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</si>
  <si>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</si>
  <si>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</si>
  <si>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</si>
  <si>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</si>
  <si>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</si>
  <si>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</si>
  <si>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</si>
  <si>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</si>
  <si>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</si>
  <si>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</si>
  <si>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</si>
  <si>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</si>
  <si>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</si>
  <si>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</si>
  <si>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</si>
  <si>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</si>
  <si>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</si>
  <si>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</si>
  <si>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</si>
  <si>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</si>
  <si>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</si>
  <si>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</si>
  <si>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</si>
  <si>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</si>
  <si>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</si>
  <si>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</si>
  <si>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</si>
  <si>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</si>
  <si>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</si>
  <si>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</si>
  <si>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</si>
  <si>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</si>
  <si>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</si>
  <si>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</si>
  <si>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</si>
  <si>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</si>
  <si>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</si>
  <si>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</si>
  <si>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</si>
  <si>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</si>
  <si>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</si>
  <si>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</si>
  <si>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</si>
  <si>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</si>
  <si>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</si>
  <si>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</si>
  <si>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</si>
  <si>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</si>
  <si>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</si>
  <si>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</si>
  <si>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</si>
  <si>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</si>
  <si>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</si>
  <si>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</si>
  <si>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</si>
  <si>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</si>
  <si>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</si>
  <si>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</si>
  <si>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</si>
  <si>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</si>
  <si>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</si>
  <si>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</si>
  <si>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</si>
  <si>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</si>
  <si>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</si>
  <si>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</si>
  <si>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</si>
  <si>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</si>
  <si>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</si>
  <si>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</si>
  <si>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</si>
  <si>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</si>
  <si>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</si>
  <si>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</si>
  <si>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</si>
  <si>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</si>
  <si>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</si>
  <si>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</si>
  <si>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</si>
  <si>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</si>
  <si>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</si>
  <si>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</si>
  <si>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</si>
  <si>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</si>
  <si>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</si>
  <si>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</si>
  <si>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</si>
  <si>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</si>
  <si>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</si>
  <si>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</si>
  <si>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</si>
  <si>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</si>
  <si>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</si>
  <si>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</si>
  <si>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</si>
  <si>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</si>
  <si>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</si>
  <si>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</si>
  <si>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</si>
  <si>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</si>
  <si>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</si>
  <si>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</si>
  <si>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</si>
  <si>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</si>
  <si>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</si>
  <si>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</si>
  <si>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</si>
  <si>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</si>
  <si>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</si>
  <si>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</si>
  <si>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</si>
  <si>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</si>
  <si>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</si>
  <si>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</si>
  <si>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</si>
  <si>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</si>
  <si>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</si>
  <si>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</si>
  <si>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</si>
  <si>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</si>
  <si>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</si>
  <si>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</si>
  <si>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</si>
  <si>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</si>
  <si>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</si>
  <si>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</si>
  <si>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</si>
  <si>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</si>
  <si>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</si>
  <si>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</si>
  <si>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</si>
  <si>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</si>
  <si>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</si>
  <si>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</si>
  <si>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</si>
  <si>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</si>
  <si>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</si>
  <si>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</si>
  <si>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</si>
  <si>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</si>
  <si>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</si>
  <si>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</si>
  <si>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</si>
  <si>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</si>
  <si>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</si>
  <si>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</si>
  <si>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</si>
  <si>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</si>
  <si>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</si>
  <si>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</si>
  <si>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</si>
  <si>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</si>
  <si>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</si>
  <si>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</si>
  <si>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</si>
  <si>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</si>
  <si>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</si>
  <si>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</si>
  <si>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</si>
  <si>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</si>
  <si>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</si>
  <si>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</si>
  <si>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</si>
  <si>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</si>
  <si>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</si>
  <si>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</si>
  <si>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</si>
  <si>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</si>
  <si>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</si>
  <si>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</si>
  <si>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</si>
  <si>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</si>
  <si>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</si>
  <si>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</si>
  <si>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</si>
  <si>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</si>
  <si>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</si>
  <si>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</si>
  <si>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</si>
  <si>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</si>
  <si>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</si>
  <si>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</si>
  <si>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</si>
  <si>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</si>
  <si>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</si>
  <si>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</si>
  <si>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</si>
  <si>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</si>
  <si>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</si>
  <si>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</si>
  <si>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</si>
  <si>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</si>
  <si>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</si>
  <si>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</si>
  <si>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</si>
  <si>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</si>
  <si>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</si>
  <si>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</si>
  <si>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</si>
  <si>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</si>
  <si>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</si>
  <si>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</si>
  <si>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</si>
  <si>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</si>
  <si>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</si>
  <si>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</si>
  <si>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</si>
  <si>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</si>
  <si>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</si>
  <si>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</si>
  <si>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</si>
  <si>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</si>
  <si>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</si>
  <si>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</si>
  <si>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</si>
  <si>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</si>
  <si>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</si>
  <si>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</si>
  <si>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</si>
  <si>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</si>
  <si>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</si>
  <si>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</si>
  <si>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</si>
  <si>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</si>
  <si>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</si>
  <si>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</si>
  <si>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</si>
  <si>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</si>
  <si>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</si>
  <si>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</si>
  <si>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</si>
  <si>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</si>
  <si>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</si>
  <si>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</si>
  <si>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</si>
  <si>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</si>
  <si>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</si>
  <si>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</si>
  <si>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</si>
  <si>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</si>
  <si>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</si>
  <si>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</si>
  <si>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</si>
  <si>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</si>
  <si>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</si>
  <si>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</si>
  <si>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</si>
  <si>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</si>
  <si>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</si>
  <si>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</si>
  <si>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</si>
  <si>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</si>
  <si>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</si>
  <si>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</si>
  <si>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</si>
  <si>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</si>
  <si>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</si>
  <si>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</si>
  <si>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</si>
  <si>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</si>
  <si>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</si>
  <si>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</si>
  <si>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</si>
  <si>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</si>
  <si>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</si>
  <si>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</si>
  <si>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</si>
  <si>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</si>
  <si>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</si>
  <si>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</si>
  <si>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</si>
  <si>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</si>
  <si>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</si>
  <si>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</si>
  <si>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</si>
  <si>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</si>
  <si>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</si>
  <si>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</si>
  <si>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</si>
  <si>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</si>
  <si>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</si>
  <si>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</si>
  <si>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</si>
  <si>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</si>
  <si>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</si>
  <si>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</si>
  <si>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</si>
  <si>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</si>
  <si>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</si>
  <si>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</si>
  <si>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</si>
  <si>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</si>
  <si>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</si>
  <si>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</si>
  <si>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</si>
  <si>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</si>
  <si>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</si>
  <si>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</si>
  <si>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</si>
  <si>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</si>
  <si>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</si>
  <si>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</si>
  <si>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</si>
  <si>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</si>
  <si>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</si>
  <si>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</si>
  <si>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</si>
  <si>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</si>
  <si>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</si>
  <si>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</si>
  <si>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</si>
  <si>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</si>
  <si>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</si>
  <si>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</si>
  <si>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</si>
  <si>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</si>
  <si>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</si>
  <si>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</si>
  <si>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</si>
  <si>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</si>
  <si>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</si>
  <si>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</si>
  <si>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</si>
  <si>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</si>
  <si>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</si>
  <si>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</si>
  <si>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</si>
  <si>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</si>
  <si>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</si>
  <si>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</si>
  <si>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</si>
  <si>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</si>
  <si>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</si>
  <si>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</si>
  <si>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</si>
  <si>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</si>
  <si>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</si>
  <si>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</si>
  <si>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</si>
  <si>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</si>
  <si>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</si>
  <si>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</si>
  <si>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</si>
  <si>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</si>
  <si>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</si>
  <si>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</si>
  <si>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</si>
  <si>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</si>
  <si>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</si>
  <si>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</si>
  <si>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</si>
  <si>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</si>
  <si>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</si>
  <si>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</si>
  <si>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</si>
  <si>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</si>
  <si>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</si>
  <si>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</si>
  <si>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</si>
  <si>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</si>
  <si>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</si>
  <si>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</si>
  <si>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</si>
  <si>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</si>
  <si>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</si>
  <si>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</si>
  <si>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</si>
  <si>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</si>
  <si>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</si>
  <si>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</si>
  <si>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</si>
  <si>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</si>
  <si>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</si>
  <si>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</si>
  <si>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</si>
  <si>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</si>
  <si>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</si>
  <si>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</si>
  <si>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</si>
  <si>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</si>
  <si>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</si>
  <si>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</si>
  <si>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</si>
  <si>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</si>
  <si>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</si>
  <si>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</si>
  <si>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</si>
  <si>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</si>
  <si>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</si>
  <si>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</si>
  <si>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</si>
  <si>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</si>
  <si>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</si>
  <si>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</si>
  <si>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</si>
  <si>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</si>
  <si>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</si>
  <si>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</si>
  <si>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</si>
  <si>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</si>
  <si>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</si>
  <si>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</si>
  <si>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</si>
  <si>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</si>
  <si>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</si>
  <si>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</si>
  <si>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</si>
  <si>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</si>
  <si>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</si>
  <si>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</si>
  <si>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</si>
  <si>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</si>
  <si>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</si>
  <si>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</si>
  <si>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</si>
  <si>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</si>
  <si>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</si>
  <si>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</si>
  <si>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</si>
  <si>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</si>
  <si>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</si>
  <si>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</si>
  <si>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</si>
  <si>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</si>
  <si>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</si>
  <si>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</si>
  <si>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</si>
  <si>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</si>
  <si>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</si>
  <si>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</si>
  <si>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</si>
  <si>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</si>
  <si>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</si>
  <si>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</si>
  <si>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</si>
  <si>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</si>
  <si>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</si>
  <si>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</si>
  <si>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</si>
  <si>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</si>
  <si>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</si>
  <si>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</si>
  <si>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</si>
  <si>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</si>
  <si>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</si>
  <si>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</si>
  <si>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</si>
  <si>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</si>
  <si>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</si>
  <si>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</si>
  <si>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</si>
  <si>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</si>
  <si>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</si>
  <si>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</si>
  <si>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</si>
  <si>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</si>
  <si>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</si>
  <si>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</si>
  <si>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</si>
  <si>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</si>
  <si>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</si>
  <si>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</si>
  <si>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</si>
  <si>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</si>
  <si>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</si>
  <si>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</si>
  <si>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</si>
  <si>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</si>
  <si>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</si>
  <si>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</si>
  <si>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</si>
  <si>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</si>
  <si>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</si>
  <si>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</si>
  <si>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</si>
  <si>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</si>
  <si>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</si>
  <si>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</si>
  <si>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</si>
  <si>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</si>
  <si>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</si>
  <si>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</si>
  <si>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</si>
  <si>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</si>
  <si>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</si>
  <si>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</si>
  <si>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</si>
  <si>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</si>
  <si>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</si>
  <si>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</si>
  <si>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</si>
  <si>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</si>
  <si>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</si>
  <si>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</si>
  <si>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</si>
  <si>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</si>
  <si>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</si>
  <si>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</si>
  <si>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</si>
  <si>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</si>
  <si>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</si>
  <si>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</si>
  <si>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</si>
  <si>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</si>
  <si>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</si>
  <si>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</si>
  <si>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</si>
  <si>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</si>
  <si>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</si>
  <si>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</si>
  <si>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</si>
  <si>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</si>
  <si>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</si>
  <si>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</si>
  <si>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</si>
  <si>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</si>
  <si>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</si>
  <si>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</si>
  <si>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</si>
  <si>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</si>
  <si>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</si>
  <si>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</si>
  <si>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</si>
  <si>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</si>
  <si>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</si>
  <si>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</si>
  <si>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</si>
  <si>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</si>
  <si>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</si>
  <si>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</si>
  <si>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</si>
  <si>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</si>
  <si>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</si>
  <si>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</si>
  <si>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</si>
  <si>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</si>
  <si>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</si>
  <si>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</si>
  <si>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</si>
  <si>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</si>
  <si>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</si>
  <si>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</si>
  <si>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</si>
  <si>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</si>
  <si>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</si>
  <si>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</si>
  <si>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</si>
  <si>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</si>
  <si>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</si>
  <si>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</si>
  <si>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</si>
  <si>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</si>
  <si>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</si>
  <si>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</si>
  <si>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</si>
  <si>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</si>
  <si>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</si>
  <si>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</si>
  <si>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</si>
  <si>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</si>
  <si>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</si>
  <si>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</si>
  <si>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</si>
  <si>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</si>
  <si>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</si>
  <si>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</si>
  <si>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</si>
  <si>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</si>
  <si>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</si>
  <si>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</si>
  <si>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</si>
  <si>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</si>
  <si>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</si>
  <si>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</si>
  <si>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</si>
  <si>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</si>
  <si>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</si>
  <si>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</si>
  <si>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</si>
  <si>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</si>
  <si>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</si>
  <si>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</si>
  <si>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</si>
  <si>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</si>
  <si>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</si>
  <si>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</si>
  <si>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</si>
  <si>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</si>
  <si>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</si>
  <si>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</si>
  <si>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</si>
  <si>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</si>
  <si>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</si>
  <si>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</si>
  <si>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</si>
  <si>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</si>
  <si>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</si>
  <si>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</si>
  <si>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</si>
  <si>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</si>
  <si>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</si>
  <si>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</si>
  <si>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</si>
  <si>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</si>
  <si>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</si>
  <si>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</si>
  <si>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</si>
  <si>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</si>
  <si>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</si>
  <si>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</si>
  <si>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</si>
  <si>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</si>
  <si>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</si>
  <si>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</si>
  <si>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</si>
  <si>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</si>
  <si>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</si>
  <si>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</si>
  <si>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</si>
  <si>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</si>
  <si>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</si>
  <si>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</si>
  <si>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</si>
  <si>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</si>
  <si>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</si>
  <si>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</si>
  <si>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</si>
  <si>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</si>
  <si>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</si>
  <si>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</si>
  <si>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</si>
  <si>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</si>
  <si>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</si>
  <si>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</si>
  <si>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</si>
  <si>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</si>
  <si>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</si>
  <si>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</si>
  <si>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</si>
  <si>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</si>
  <si>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</si>
  <si>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</si>
  <si>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</si>
  <si>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</si>
  <si>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</si>
  <si>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</si>
  <si>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</si>
  <si>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</si>
  <si>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</si>
  <si>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</si>
  <si>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</si>
  <si>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</si>
  <si>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</si>
  <si>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</si>
  <si>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</si>
  <si>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</si>
  <si>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</si>
  <si>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</si>
  <si>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</si>
  <si>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</si>
  <si>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</si>
  <si>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</si>
  <si>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</si>
  <si>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</si>
  <si>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</si>
  <si>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</si>
  <si>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</si>
  <si>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</si>
  <si>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</si>
  <si>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</si>
  <si>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</si>
  <si>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</si>
  <si>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</si>
  <si>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</si>
  <si>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</si>
  <si>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</si>
  <si>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</si>
  <si>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</si>
  <si>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</si>
  <si>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</si>
  <si>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</si>
  <si>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</si>
  <si>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</si>
  <si>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</si>
  <si>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</si>
  <si>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</si>
  <si>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</si>
  <si>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</si>
  <si>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</si>
  <si>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</si>
  <si>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</si>
  <si>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</si>
  <si>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</si>
  <si>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</si>
  <si>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</si>
  <si>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</si>
  <si>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</si>
  <si>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</si>
  <si>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</si>
  <si>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</si>
  <si>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</si>
  <si>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</si>
  <si>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</si>
  <si>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</si>
  <si>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</si>
  <si>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</si>
  <si>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</si>
  <si>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</si>
  <si>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</si>
  <si>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</si>
  <si>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</si>
  <si>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</si>
  <si>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</si>
  <si>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</si>
  <si>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</si>
  <si>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</si>
  <si>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</si>
  <si>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</si>
  <si>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</si>
  <si>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</si>
  <si>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</si>
  <si>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</si>
  <si>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</si>
  <si>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</si>
  <si>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</si>
  <si>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</si>
  <si>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</si>
  <si>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</si>
  <si>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</si>
  <si>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</si>
  <si>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</si>
  <si>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</si>
  <si>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</si>
  <si>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</si>
  <si>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</si>
  <si>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</si>
  <si>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</si>
  <si>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</si>
  <si>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</si>
  <si>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</si>
  <si>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</si>
  <si>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</si>
  <si>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</si>
  <si>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</si>
  <si>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</si>
  <si>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</si>
  <si>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</si>
  <si>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</si>
  <si>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</si>
  <si>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</si>
  <si>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</si>
  <si>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</si>
  <si>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</si>
  <si>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</si>
  <si>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</si>
  <si>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</si>
  <si>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</si>
  <si>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</si>
  <si>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</si>
  <si>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</si>
  <si>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</si>
  <si>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</si>
  <si>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</si>
  <si>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</si>
  <si>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</si>
  <si>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</si>
  <si>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</si>
  <si>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</si>
  <si>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</si>
  <si>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</si>
  <si>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</si>
  <si>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</si>
  <si>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</si>
  <si>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</si>
  <si>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</si>
  <si>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</si>
  <si>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</si>
  <si>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</si>
  <si>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</si>
  <si>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</si>
  <si>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</si>
  <si>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</si>
  <si>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</si>
  <si>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</si>
  <si>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</si>
  <si>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</si>
  <si>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</si>
  <si>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</si>
  <si>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</si>
  <si>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</si>
  <si>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</si>
  <si>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</si>
  <si>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</si>
  <si>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</si>
  <si>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</si>
  <si>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</si>
  <si>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</si>
  <si>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</si>
  <si>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</si>
  <si>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</si>
  <si>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</si>
  <si>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</si>
  <si>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</si>
  <si>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</si>
  <si>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</si>
  <si>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</si>
  <si>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</si>
  <si>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</si>
  <si>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</si>
  <si>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</si>
  <si>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</si>
  <si>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</si>
  <si>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</si>
  <si>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</si>
  <si>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</si>
  <si>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</si>
  <si>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</si>
  <si>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</si>
  <si>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</si>
  <si>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</si>
  <si>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</si>
  <si>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</si>
  <si>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</si>
  <si>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</si>
  <si>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</si>
  <si>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</si>
  <si>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</si>
  <si>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</si>
  <si>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</si>
  <si>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</si>
  <si>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</si>
  <si>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</si>
  <si>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</si>
  <si>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</si>
  <si>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</si>
  <si>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</si>
  <si>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</si>
  <si>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</si>
  <si>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</si>
  <si>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</si>
  <si>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</si>
  <si>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</si>
  <si>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</si>
  <si>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</si>
  <si>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</si>
  <si>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</si>
  <si>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</si>
  <si>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</si>
  <si>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</si>
  <si>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</si>
  <si>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</si>
  <si>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</si>
  <si>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</si>
  <si>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</si>
  <si>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</si>
  <si>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</si>
  <si>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</si>
  <si>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</si>
  <si>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</si>
  <si>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</si>
  <si>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</si>
  <si>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</si>
  <si>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</si>
  <si>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</si>
  <si>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</si>
  <si>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</si>
  <si>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</si>
  <si>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</si>
  <si>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</si>
  <si>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</si>
  <si>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</si>
  <si>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</si>
  <si>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</si>
  <si>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</si>
  <si>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</si>
  <si>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</si>
  <si>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</si>
  <si>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</si>
  <si>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</si>
  <si>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</si>
  <si>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</si>
  <si>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</si>
  <si>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</si>
  <si>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</si>
  <si>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</si>
  <si>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</si>
  <si>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</si>
  <si>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</si>
  <si>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</si>
  <si>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</si>
  <si>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</si>
  <si>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</si>
  <si>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</si>
  <si>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</si>
  <si>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</si>
  <si>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</si>
  <si>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</si>
  <si>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</si>
  <si>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</si>
  <si>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</si>
  <si>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</si>
  <si>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</si>
  <si>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</si>
  <si>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</si>
  <si>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</si>
  <si>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</si>
  <si>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</si>
  <si>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</si>
  <si>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</si>
  <si>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</si>
  <si>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</si>
  <si>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</si>
  <si>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</si>
  <si>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</si>
  <si>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</si>
  <si>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</si>
  <si>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</si>
  <si>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</si>
  <si>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</si>
  <si>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</si>
  <si>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</si>
  <si>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</si>
  <si>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</si>
  <si>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</si>
  <si>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</si>
  <si>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</si>
  <si>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</si>
  <si>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</si>
  <si>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</si>
  <si>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</si>
  <si>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</si>
  <si>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</si>
  <si>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</si>
  <si>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</si>
  <si>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</si>
  <si>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</si>
  <si>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</si>
  <si>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</si>
  <si>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</si>
  <si>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</si>
  <si>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</si>
  <si>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</si>
  <si>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</si>
  <si>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</si>
  <si>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</si>
  <si>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</si>
  <si>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</si>
  <si>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</si>
  <si>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</si>
  <si>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</si>
  <si>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</si>
  <si>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</si>
  <si>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</si>
  <si>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</si>
  <si>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</si>
  <si>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</si>
  <si>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</si>
  <si>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</si>
  <si>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</si>
  <si>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</si>
  <si>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</si>
  <si>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</si>
  <si>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</si>
  <si>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</si>
  <si>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</si>
  <si>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</si>
  <si>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</si>
  <si>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</si>
  <si>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</si>
  <si>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</si>
  <si>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</si>
  <si>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</si>
  <si>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</si>
  <si>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</si>
  <si>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</si>
  <si>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</si>
  <si>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</si>
  <si>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</si>
  <si>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</si>
  <si>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</si>
  <si>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</si>
  <si>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</si>
  <si>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</si>
  <si>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</si>
  <si>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</si>
  <si>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</si>
  <si>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</si>
  <si>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</si>
  <si>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</si>
  <si>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</si>
  <si>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</si>
  <si>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</si>
  <si>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</si>
  <si>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</si>
  <si>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</si>
  <si>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</si>
  <si>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</si>
  <si>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</si>
  <si>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</si>
  <si>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</si>
  <si>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</si>
  <si>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</si>
  <si>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</si>
  <si>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</si>
  <si>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</si>
  <si>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</si>
  <si>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</si>
  <si>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</si>
  <si>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</si>
  <si>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</si>
  <si>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</si>
  <si>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</si>
  <si>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</si>
  <si>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</si>
  <si>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</si>
  <si>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</si>
  <si>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</si>
  <si>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</si>
  <si>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</si>
  <si>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</si>
  <si>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</si>
  <si>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</si>
  <si>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</si>
  <si>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</si>
  <si>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</si>
  <si>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</si>
  <si>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</si>
  <si>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</si>
  <si>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</si>
  <si>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</si>
  <si>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</si>
  <si>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</si>
  <si>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</si>
  <si>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</si>
  <si>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</si>
  <si>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</si>
  <si>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</si>
  <si>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</si>
  <si>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</si>
  <si>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</si>
  <si>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</si>
  <si>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</si>
  <si>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</si>
  <si>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</si>
  <si>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</si>
  <si>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</si>
  <si>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</si>
  <si>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</si>
  <si>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</si>
  <si>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</si>
  <si>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</si>
  <si>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</si>
  <si>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</si>
  <si>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</si>
  <si>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</si>
  <si>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</si>
  <si>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</si>
  <si>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</si>
  <si>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</si>
  <si>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</si>
  <si>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</si>
  <si>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</si>
  <si>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</si>
  <si>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</si>
  <si>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</si>
  <si>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</si>
  <si>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</si>
  <si>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</si>
  <si>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</si>
  <si>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</si>
  <si>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</si>
  <si>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</si>
  <si>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</si>
  <si>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</si>
  <si>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</si>
  <si>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</si>
  <si>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</si>
  <si>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</si>
  <si>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</si>
  <si>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</si>
  <si>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</si>
  <si>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</si>
  <si>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</si>
  <si>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</si>
  <si>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</si>
  <si>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</si>
  <si>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</si>
  <si>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</si>
  <si>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</si>
  <si>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</si>
  <si>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</si>
  <si>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</si>
  <si>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</si>
  <si>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</si>
  <si>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</si>
  <si>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</si>
  <si>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</si>
  <si>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</si>
  <si>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</si>
  <si>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</si>
  <si>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</si>
  <si>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</si>
  <si>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</si>
  <si>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</si>
  <si>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</si>
  <si>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</si>
  <si>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</si>
  <si>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</si>
  <si>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</si>
  <si>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</si>
  <si>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</si>
  <si>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</si>
  <si>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</si>
  <si>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</si>
  <si>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</si>
  <si>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</si>
  <si>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</si>
  <si>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</si>
  <si>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</si>
  <si>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</si>
  <si>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</si>
  <si>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</si>
  <si>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</si>
  <si>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</si>
  <si>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</si>
  <si>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</si>
  <si>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</si>
  <si>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</si>
  <si>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</si>
  <si>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</si>
  <si>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</si>
  <si>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</si>
  <si>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</si>
  <si>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</si>
  <si>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</si>
  <si>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</si>
  <si>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</si>
  <si>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</si>
  <si>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</si>
  <si>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</si>
  <si>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</si>
  <si>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</si>
  <si>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</si>
  <si>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</si>
  <si>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</si>
  <si>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</si>
  <si>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</si>
  <si>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</si>
  <si>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</si>
  <si>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</si>
  <si>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</si>
  <si>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</si>
  <si>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</si>
  <si>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</si>
  <si>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</si>
  <si>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</si>
  <si>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</si>
  <si>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</si>
  <si>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</si>
  <si>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</si>
  <si>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</si>
  <si>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</si>
  <si>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</si>
  <si>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</si>
  <si>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</si>
  <si>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</si>
  <si>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</si>
  <si>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</si>
  <si>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</si>
  <si>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</si>
  <si>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</si>
  <si>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</si>
  <si>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</si>
  <si>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</si>
  <si>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</si>
  <si>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</si>
  <si>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</si>
  <si>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</si>
  <si>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</si>
  <si>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</si>
  <si>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</si>
  <si>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</si>
  <si>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</si>
  <si>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</si>
  <si>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</si>
  <si>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</si>
  <si>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</si>
  <si>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</si>
  <si>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</si>
  <si>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</si>
  <si>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</si>
  <si>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</si>
  <si>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</si>
  <si>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</si>
  <si>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</si>
  <si>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</si>
  <si>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</si>
  <si>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</si>
  <si>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</si>
  <si>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</si>
  <si>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</si>
  <si>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</si>
  <si>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</si>
  <si>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</si>
  <si>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</si>
  <si>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</si>
  <si>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</si>
  <si>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</si>
  <si>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</si>
  <si>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</si>
  <si>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</si>
  <si>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</si>
  <si>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</si>
  <si>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</si>
  <si>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</si>
  <si>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</si>
  <si>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</si>
  <si>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</si>
  <si>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</si>
  <si>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</si>
  <si>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</si>
  <si>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</si>
  <si>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</si>
  <si>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</si>
  <si>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</si>
  <si>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</si>
  <si>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</si>
  <si>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</si>
  <si>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</si>
  <si>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</si>
  <si>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</si>
  <si>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</si>
  <si>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</si>
  <si>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</si>
  <si>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</si>
  <si>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</si>
  <si>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</si>
  <si>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</si>
  <si>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</si>
  <si>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</si>
  <si>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</si>
  <si>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</si>
  <si>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</si>
  <si>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</si>
  <si>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</si>
  <si>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</si>
  <si>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</si>
  <si>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</si>
  <si>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</si>
  <si>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</si>
  <si>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</si>
  <si>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</si>
  <si>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</si>
  <si>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</si>
  <si>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</si>
  <si>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</si>
  <si>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</si>
  <si>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</si>
  <si>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</si>
  <si>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</si>
  <si>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</si>
  <si>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</si>
  <si>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</si>
  <si>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</si>
  <si>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</si>
  <si>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</si>
  <si>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</si>
  <si>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</si>
  <si>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</si>
  <si>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</si>
  <si>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</si>
  <si>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</si>
  <si>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</si>
  <si>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</si>
  <si>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</si>
  <si>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</si>
  <si>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</si>
  <si>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</si>
  <si>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</si>
  <si>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</si>
  <si>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</si>
  <si>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</si>
  <si>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</si>
  <si>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</si>
  <si>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</si>
  <si>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</si>
  <si>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</si>
  <si>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</si>
  <si>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</si>
  <si>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</si>
  <si>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</si>
  <si>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</si>
  <si>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</si>
  <si>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</si>
  <si>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</si>
  <si>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</si>
  <si>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</si>
  <si>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</si>
  <si>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</si>
  <si>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</si>
  <si>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</si>
  <si>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</si>
  <si>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</si>
  <si>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</si>
  <si>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</si>
  <si>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</si>
  <si>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</si>
  <si>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</si>
  <si>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</si>
  <si>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</si>
  <si>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</si>
  <si>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</si>
  <si>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</si>
  <si>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</si>
  <si>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</si>
  <si>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</si>
  <si>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</si>
  <si>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</si>
  <si>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</si>
  <si>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</si>
  <si>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</si>
  <si>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</si>
  <si>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</si>
  <si>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</si>
  <si>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</si>
  <si>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</si>
  <si>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</si>
  <si>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</si>
  <si>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</si>
  <si>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</si>
  <si>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</si>
  <si>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</si>
  <si>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</si>
  <si>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</si>
  <si>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</si>
  <si>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</si>
  <si>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</si>
  <si>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</si>
  <si>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</si>
  <si>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</si>
  <si>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</si>
  <si>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</si>
  <si>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</si>
  <si>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</si>
  <si>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</si>
  <si>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</si>
  <si>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</si>
  <si>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</si>
  <si>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</si>
  <si>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</si>
  <si>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</si>
  <si>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</si>
  <si>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</si>
  <si>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</si>
  <si>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</si>
  <si>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</si>
  <si>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</si>
  <si>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</si>
  <si>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</si>
  <si>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</si>
  <si>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</si>
  <si>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</si>
  <si>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</si>
  <si>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</si>
  <si>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</si>
  <si>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</si>
  <si>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</si>
  <si>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</si>
  <si>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</si>
  <si>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</si>
  <si>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</si>
  <si>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</si>
  <si>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</si>
  <si>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</si>
  <si>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</si>
  <si>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</si>
  <si>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</si>
  <si>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</si>
  <si>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</si>
  <si>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</si>
  <si>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</si>
  <si>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</si>
  <si>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</si>
  <si>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</si>
  <si>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</si>
  <si>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</si>
  <si>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</si>
  <si>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</si>
  <si>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</si>
  <si>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</si>
  <si>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</si>
  <si>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</si>
  <si>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</si>
  <si>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</si>
  <si>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</si>
  <si>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</si>
  <si>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</si>
  <si>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</si>
  <si>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</si>
  <si>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</si>
  <si>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</si>
  <si>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</si>
  <si>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</si>
  <si>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</si>
  <si>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</si>
  <si>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</si>
  <si>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</si>
  <si>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</si>
  <si>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</si>
  <si>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</si>
  <si>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</si>
  <si>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</si>
  <si>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</si>
  <si>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</si>
  <si>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</si>
  <si>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</si>
  <si>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</si>
  <si>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</si>
  <si>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</si>
  <si>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</si>
  <si>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</si>
  <si>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</si>
  <si>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</si>
  <si>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</si>
  <si>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</si>
  <si>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</si>
  <si>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</si>
  <si>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</si>
  <si>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</si>
  <si>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</si>
  <si>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</si>
  <si>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</si>
  <si>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</si>
  <si>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</si>
  <si>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</si>
  <si>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</si>
  <si>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</si>
  <si>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</si>
  <si>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</si>
  <si>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</si>
  <si>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</si>
  <si>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</si>
  <si>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</si>
  <si>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</si>
  <si>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</si>
  <si>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</si>
  <si>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</si>
  <si>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</si>
  <si>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</si>
  <si>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</si>
  <si>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</si>
  <si>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</si>
  <si>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</si>
  <si>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</si>
  <si>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</si>
  <si>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</si>
  <si>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</si>
  <si>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</si>
  <si>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</si>
  <si>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</si>
  <si>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</si>
  <si>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</si>
  <si>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</si>
  <si>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</si>
  <si>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</si>
  <si>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</si>
  <si>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</si>
  <si>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</si>
  <si>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</si>
  <si>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</si>
  <si>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</si>
  <si>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</si>
  <si>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</si>
  <si>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</si>
  <si>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</si>
  <si>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</si>
  <si>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</si>
  <si>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</si>
  <si>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</si>
  <si>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</si>
  <si>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</si>
  <si>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</si>
  <si>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</si>
  <si>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</si>
  <si>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</si>
  <si>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</si>
  <si>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</si>
  <si>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</si>
  <si>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</si>
  <si>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</si>
  <si>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</si>
  <si>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</si>
  <si>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</si>
  <si>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</si>
  <si>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</si>
  <si>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</si>
  <si>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</si>
  <si>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</si>
  <si>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</si>
  <si>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</si>
  <si>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</si>
  <si>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</si>
  <si>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</si>
  <si>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</si>
  <si>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</si>
  <si>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</si>
  <si>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</si>
  <si>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</si>
  <si>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</si>
  <si>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</si>
  <si>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</si>
  <si>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</si>
  <si>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</si>
  <si>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</si>
  <si>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</si>
  <si>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</si>
  <si>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</si>
  <si>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</si>
  <si>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</si>
  <si>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</si>
  <si>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</si>
  <si>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</si>
  <si>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</si>
  <si>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</si>
  <si>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</si>
  <si>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</si>
  <si>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</si>
  <si>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</si>
  <si>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</si>
  <si>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</si>
  <si>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</si>
  <si>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</si>
  <si>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</si>
  <si>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</si>
  <si>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</si>
  <si>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</si>
  <si>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</si>
  <si>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</si>
  <si>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</si>
  <si>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</si>
  <si>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</si>
  <si>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</si>
  <si>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</si>
  <si>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</si>
  <si>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</si>
  <si>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</si>
  <si>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</si>
  <si>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</si>
  <si>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</si>
  <si>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</si>
  <si>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</si>
  <si>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</si>
  <si>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</si>
  <si>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</si>
  <si>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</si>
  <si>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</si>
  <si>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</si>
  <si>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</si>
  <si>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</si>
  <si>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</si>
  <si>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</si>
  <si>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</si>
  <si>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</si>
  <si>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</si>
  <si>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</si>
  <si>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</si>
  <si>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</si>
  <si>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</si>
  <si>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</si>
  <si>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</si>
  <si>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</si>
  <si>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</si>
  <si>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</si>
  <si>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</si>
  <si>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</si>
  <si>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</si>
  <si>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</si>
  <si>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</si>
  <si>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</si>
  <si>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</si>
  <si>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</si>
  <si>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</si>
  <si>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</si>
  <si>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</si>
  <si>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</si>
  <si>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</si>
  <si>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</si>
  <si>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</si>
  <si>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</si>
  <si>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</si>
  <si>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</si>
  <si>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</si>
  <si>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</si>
  <si>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</si>
  <si>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</si>
  <si>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</si>
  <si>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</si>
  <si>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</si>
  <si>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</si>
  <si>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</si>
  <si>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</si>
  <si>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</si>
  <si>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</si>
  <si>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</si>
  <si>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</si>
  <si>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</si>
  <si>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</si>
  <si>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</si>
  <si>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</si>
  <si>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</si>
  <si>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</si>
  <si>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</si>
  <si>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</si>
  <si>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</si>
  <si>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</si>
  <si>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</si>
  <si>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</si>
  <si>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</si>
  <si>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</si>
  <si>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</si>
  <si>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</si>
  <si>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</si>
  <si>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</si>
  <si>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</si>
  <si>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</si>
  <si>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</si>
  <si>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</si>
  <si>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</si>
  <si>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</si>
  <si>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</si>
  <si>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</si>
  <si>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</si>
  <si>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</si>
  <si>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</si>
  <si>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</si>
  <si>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</si>
  <si>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</si>
  <si>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</si>
  <si>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</si>
  <si>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</si>
  <si>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</si>
  <si>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</si>
  <si>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</si>
  <si>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</si>
  <si>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</si>
  <si>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</si>
  <si>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</si>
  <si>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</si>
  <si>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</si>
  <si>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</si>
  <si>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</si>
  <si>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</si>
  <si>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</si>
  <si>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</si>
  <si>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</si>
  <si>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</si>
  <si>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</si>
  <si>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</si>
  <si>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</si>
  <si>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</si>
  <si>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</si>
  <si>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</si>
  <si>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</si>
  <si>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</si>
  <si>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</si>
  <si>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</si>
  <si>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</si>
  <si>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</si>
  <si>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</si>
  <si>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</si>
  <si>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</si>
  <si>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</si>
  <si>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</si>
  <si>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</si>
  <si>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</si>
  <si>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</si>
  <si>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</si>
  <si>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</si>
  <si>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</si>
  <si>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</si>
  <si>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</si>
  <si>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</si>
  <si>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</si>
  <si>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</si>
  <si>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</si>
  <si>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</si>
  <si>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</si>
  <si>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</si>
  <si>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</si>
  <si>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</si>
  <si>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</si>
  <si>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</si>
  <si>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</si>
  <si>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</si>
  <si>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</si>
  <si>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</si>
  <si>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</si>
  <si>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</si>
  <si>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</si>
  <si>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</si>
  <si>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</si>
  <si>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</si>
  <si>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</si>
  <si>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</si>
  <si>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</si>
  <si>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</si>
  <si>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</si>
  <si>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</si>
  <si>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</si>
  <si>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</si>
  <si>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</si>
  <si>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</si>
  <si>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</si>
  <si>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</si>
  <si>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</si>
  <si>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</si>
  <si>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</si>
  <si>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</si>
  <si>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</si>
  <si>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</si>
  <si>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</si>
  <si>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</si>
  <si>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</si>
  <si>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</si>
  <si>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</si>
  <si>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</si>
  <si>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</si>
  <si>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</si>
  <si>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</si>
  <si>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</si>
  <si>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</si>
  <si>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</si>
  <si>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</si>
  <si>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</si>
  <si>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</si>
  <si>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</si>
  <si>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</si>
  <si>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</si>
  <si>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</si>
  <si>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</si>
  <si>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</si>
  <si>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</si>
  <si>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</si>
  <si>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</si>
  <si>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</si>
  <si>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</si>
  <si>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</si>
  <si>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</si>
  <si>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</si>
  <si>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</si>
  <si>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</si>
  <si>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</si>
  <si>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</si>
  <si>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</si>
  <si>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</si>
  <si>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</si>
  <si>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</si>
  <si>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</si>
  <si>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</si>
  <si>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</si>
  <si>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</si>
  <si>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</si>
  <si>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</si>
  <si>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</si>
  <si>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</si>
  <si>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</si>
  <si>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</si>
  <si>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</si>
  <si>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</si>
  <si>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</si>
  <si>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</si>
  <si>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</si>
  <si>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</si>
  <si>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</si>
  <si>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</si>
  <si>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</si>
  <si>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</si>
  <si>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</si>
  <si>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</si>
  <si>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</si>
  <si>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</si>
  <si>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</si>
  <si>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</si>
  <si>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</si>
  <si>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</si>
  <si>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</si>
  <si>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</si>
  <si>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</si>
  <si>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</si>
  <si>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</si>
  <si>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</si>
  <si>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</si>
  <si>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</si>
  <si>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</si>
  <si>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</si>
  <si>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</si>
  <si>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</si>
  <si>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</si>
  <si>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</si>
  <si>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</si>
  <si>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</si>
  <si>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</si>
  <si>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</si>
  <si>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</si>
  <si>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</si>
  <si>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</si>
  <si>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</si>
  <si>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</si>
  <si>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</si>
  <si>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</si>
  <si>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</si>
  <si>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</si>
  <si>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</si>
  <si>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</si>
  <si>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</si>
  <si>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</si>
  <si>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</si>
  <si>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</si>
  <si>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</si>
  <si>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</si>
  <si>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</si>
  <si>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</si>
  <si>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</si>
  <si>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</si>
  <si>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</si>
  <si>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</si>
  <si>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</si>
  <si>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</si>
  <si>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</si>
  <si>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</si>
  <si>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</si>
  <si>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</si>
  <si>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</si>
  <si>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</si>
  <si>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</si>
  <si>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</si>
  <si>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</si>
  <si>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</si>
  <si>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</si>
  <si>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</si>
  <si>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</si>
  <si>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</si>
  <si>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</si>
  <si>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</si>
  <si>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</si>
  <si>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</si>
  <si>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</si>
  <si>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</si>
  <si>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</si>
  <si>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</si>
  <si>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</si>
  <si>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</si>
  <si>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</si>
  <si>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</si>
  <si>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</si>
  <si>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</si>
  <si>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</si>
  <si>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</si>
  <si>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</si>
  <si>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</si>
  <si>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</si>
  <si>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</si>
  <si>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</si>
  <si>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</si>
  <si>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</si>
  <si>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</si>
  <si>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</si>
  <si>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</si>
  <si>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</si>
  <si>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</si>
  <si>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</si>
  <si>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</si>
  <si>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</si>
  <si>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</si>
  <si>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</si>
  <si>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</si>
  <si>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</si>
  <si>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</si>
  <si>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</si>
  <si>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</si>
  <si>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</si>
  <si>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</si>
  <si>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</si>
  <si>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</si>
  <si>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</si>
  <si>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</si>
  <si>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</si>
  <si>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</si>
  <si>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</si>
  <si>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</si>
  <si>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</si>
  <si>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</si>
  <si>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</si>
  <si>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</si>
  <si>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</si>
  <si>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</si>
  <si>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</si>
  <si>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</si>
  <si>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</si>
  <si>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</si>
  <si>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</si>
  <si>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</si>
  <si>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</si>
  <si>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</si>
  <si>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</si>
  <si>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</si>
  <si>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</si>
  <si>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</si>
  <si>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</si>
  <si>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</si>
  <si>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</si>
  <si>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</si>
  <si>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</si>
  <si>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</si>
  <si>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</si>
  <si>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</si>
  <si>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</si>
  <si>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</si>
  <si>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</si>
  <si>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</si>
  <si>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</si>
  <si>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</si>
  <si>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</si>
  <si>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</si>
  <si>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</si>
  <si>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</si>
  <si>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</si>
  <si>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</si>
  <si>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</si>
  <si>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</si>
  <si>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</si>
  <si>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</si>
  <si>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</si>
  <si>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</si>
  <si>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</si>
  <si>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</si>
  <si>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</si>
  <si>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</si>
  <si>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</si>
  <si>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</si>
  <si>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</si>
  <si>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</si>
  <si>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</si>
  <si>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</si>
  <si>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</si>
  <si>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</si>
  <si>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</si>
  <si>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</si>
  <si>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</si>
  <si>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</si>
  <si>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</si>
  <si>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</si>
  <si>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</si>
  <si>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</si>
  <si>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</si>
  <si>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</si>
  <si>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</si>
  <si>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</si>
  <si>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</si>
  <si>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</si>
  <si>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</si>
  <si>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</si>
  <si>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</si>
  <si>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</si>
  <si>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</si>
  <si>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</si>
  <si>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</si>
  <si>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</si>
  <si>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</si>
  <si>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</si>
  <si>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</si>
  <si>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</si>
  <si>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</si>
  <si>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</si>
  <si>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</si>
  <si>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</si>
  <si>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</si>
  <si>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</si>
  <si>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</si>
  <si>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</si>
  <si>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</si>
  <si>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</si>
  <si>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</si>
  <si>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</si>
  <si>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</si>
  <si>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</si>
  <si>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</si>
  <si>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</si>
  <si>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</si>
  <si>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</si>
  <si>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</si>
  <si>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</si>
  <si>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</si>
  <si>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</si>
  <si>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</si>
  <si>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</si>
  <si>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</si>
  <si>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</si>
  <si>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</si>
  <si>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</si>
  <si>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</si>
  <si>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</si>
  <si>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</si>
  <si>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</si>
  <si>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</si>
  <si>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</si>
  <si>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</si>
  <si>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</si>
  <si>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</si>
  <si>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</si>
  <si>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</si>
  <si>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</si>
  <si>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</si>
  <si>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</si>
  <si>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</si>
  <si>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</si>
  <si>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</si>
  <si>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</si>
  <si>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</si>
  <si>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</si>
  <si>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</si>
  <si>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</si>
  <si>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</si>
  <si>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</si>
  <si>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</si>
  <si>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</si>
  <si>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</si>
  <si>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</si>
  <si>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</si>
  <si>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</si>
  <si>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</si>
  <si>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</si>
  <si>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</si>
  <si>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</si>
  <si>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</si>
  <si>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</si>
  <si>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</si>
  <si>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</si>
  <si>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</si>
  <si>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</si>
  <si>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</si>
  <si>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</si>
  <si>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</si>
  <si>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</si>
  <si>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</si>
  <si>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</si>
  <si>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</si>
  <si>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</si>
  <si>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</si>
  <si>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</si>
  <si>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</si>
  <si>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</si>
  <si>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</si>
  <si>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</si>
  <si>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</si>
  <si>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</si>
  <si>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</si>
  <si>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</si>
  <si>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</si>
  <si>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</si>
  <si>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</si>
  <si>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</si>
  <si>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</si>
  <si>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</si>
  <si>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</si>
  <si>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</si>
  <si>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</si>
  <si>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</si>
  <si>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</si>
  <si>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</si>
  <si>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</si>
  <si>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</si>
  <si>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</si>
  <si>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</si>
  <si>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</si>
  <si>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</si>
  <si>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</si>
  <si>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</si>
  <si>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</si>
  <si>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</si>
  <si>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</si>
  <si>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</si>
  <si>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</si>
  <si>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</si>
  <si>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</si>
  <si>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</si>
  <si>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</si>
  <si>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</si>
  <si>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</si>
  <si>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</si>
  <si>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</si>
  <si>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</si>
  <si>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</si>
  <si>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</si>
  <si>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</si>
  <si>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</si>
  <si>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</si>
  <si>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</si>
  <si>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</si>
  <si>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</si>
  <si>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</si>
  <si>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</si>
  <si>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</si>
  <si>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</si>
  <si>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</si>
  <si>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</si>
  <si>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</si>
  <si>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</si>
  <si>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</si>
  <si>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</si>
  <si>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</si>
  <si>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</si>
  <si>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</si>
  <si>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</si>
  <si>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</si>
  <si>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</si>
  <si>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</si>
  <si>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</si>
  <si>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</si>
  <si>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</si>
  <si>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</si>
  <si>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</si>
  <si>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</si>
  <si>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</si>
  <si>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</si>
  <si>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</si>
  <si>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</si>
  <si>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</si>
  <si>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</si>
  <si>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</si>
  <si>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</si>
  <si>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</si>
  <si>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</si>
  <si>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</si>
  <si>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</si>
  <si>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</si>
  <si>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</si>
  <si>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</si>
  <si>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</si>
  <si>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</si>
  <si>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</si>
  <si>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</si>
  <si>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</si>
  <si>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</si>
  <si>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</si>
  <si>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</si>
  <si>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</si>
  <si>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</si>
  <si>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</si>
  <si>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</si>
  <si>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</si>
  <si>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</si>
  <si>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</si>
  <si>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</si>
  <si>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</si>
  <si>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</si>
  <si>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</si>
  <si>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</si>
  <si>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</si>
  <si>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</si>
  <si>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</si>
  <si>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</si>
  <si>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</si>
  <si>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</si>
  <si>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</si>
  <si>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</si>
  <si>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</si>
  <si>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</si>
  <si>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</si>
  <si>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</si>
  <si>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</si>
  <si>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</si>
  <si>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</si>
  <si>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</si>
  <si>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</si>
  <si>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</si>
  <si>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</si>
  <si>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</si>
  <si>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</si>
  <si>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</si>
  <si>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</si>
  <si>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</si>
  <si>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</si>
  <si>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</si>
  <si>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</si>
  <si>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</si>
  <si>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</si>
  <si>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</si>
  <si>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</si>
  <si>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</si>
  <si>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</si>
  <si>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</si>
  <si>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</si>
  <si>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</si>
  <si>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</si>
  <si>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</si>
  <si>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</si>
  <si>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</si>
  <si>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</si>
  <si>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</si>
  <si>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</si>
  <si>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</si>
  <si>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</si>
  <si>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</si>
  <si>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</si>
  <si>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</si>
  <si>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</si>
  <si>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</si>
  <si>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</si>
  <si>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</si>
  <si>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</si>
  <si>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</si>
  <si>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</si>
  <si>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</si>
  <si>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</si>
  <si>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</si>
  <si>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</si>
  <si>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</si>
  <si>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</si>
  <si>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</si>
  <si>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</si>
  <si>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</si>
  <si>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</si>
  <si>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</si>
  <si>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</si>
  <si>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</si>
  <si>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</si>
  <si>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</si>
  <si>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</si>
  <si>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</si>
  <si>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</si>
  <si>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</si>
  <si>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</si>
  <si>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</si>
  <si>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</si>
  <si>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</si>
  <si>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</si>
  <si>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</si>
  <si>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</si>
  <si>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</si>
  <si>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</si>
  <si>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</si>
  <si>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</si>
  <si>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</si>
  <si>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</si>
  <si>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</si>
  <si>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</si>
  <si>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</si>
  <si>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</si>
  <si>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</si>
  <si>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</si>
  <si>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</si>
  <si>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</si>
  <si>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</si>
  <si>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</si>
  <si>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</si>
  <si>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</si>
  <si>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</si>
  <si>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</si>
  <si>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</si>
  <si>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</si>
  <si>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</si>
  <si>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</si>
  <si>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</si>
  <si>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</si>
  <si>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</si>
  <si>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</si>
  <si>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</si>
  <si>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</si>
  <si>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</si>
  <si>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</si>
  <si>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</si>
  <si>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</si>
  <si>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</si>
  <si>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</si>
  <si>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</si>
  <si>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</si>
  <si>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</si>
  <si>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</si>
  <si>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</si>
  <si>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</si>
  <si>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</si>
  <si>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</si>
  <si>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</si>
  <si>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</si>
  <si>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</si>
  <si>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</si>
  <si>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</si>
  <si>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</si>
  <si>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</si>
  <si>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</si>
  <si>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</si>
  <si>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</si>
  <si>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</si>
  <si>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</si>
  <si>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</si>
  <si>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</si>
  <si>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</si>
  <si>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</si>
  <si>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</si>
  <si>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</si>
  <si>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</si>
  <si>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</si>
  <si>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</si>
  <si>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</si>
  <si>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</si>
  <si>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</si>
  <si>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</si>
  <si>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</si>
  <si>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</si>
  <si>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</si>
  <si>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</si>
  <si>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</si>
  <si>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</si>
  <si>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</si>
  <si>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</si>
  <si>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</si>
  <si>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</si>
  <si>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</si>
  <si>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</si>
  <si>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</si>
  <si>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</si>
  <si>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</si>
  <si>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</si>
  <si>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</si>
  <si>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</si>
  <si>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</si>
  <si>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</si>
  <si>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</si>
  <si>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</si>
  <si>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</si>
  <si>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</si>
  <si>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</si>
  <si>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</si>
  <si>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</si>
  <si>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</si>
  <si>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</si>
  <si>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</si>
  <si>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</si>
  <si>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</si>
  <si>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</si>
  <si>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</si>
  <si>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</si>
  <si>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</si>
  <si>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</si>
  <si>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</si>
  <si>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</si>
  <si>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</si>
  <si>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</si>
  <si>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</si>
  <si>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</si>
  <si>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</si>
  <si>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</si>
  <si>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</si>
  <si>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</si>
  <si>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</si>
  <si>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</si>
  <si>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</si>
  <si>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</si>
  <si>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</si>
  <si>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</si>
  <si>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</si>
  <si>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</si>
  <si>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</si>
  <si>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</si>
  <si>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</si>
  <si>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</si>
  <si>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</si>
  <si>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</si>
  <si>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</si>
  <si>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</si>
  <si>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</si>
  <si>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</si>
  <si>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</si>
  <si>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</si>
  <si>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</si>
  <si>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</si>
  <si>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</si>
  <si>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</si>
  <si>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</si>
  <si>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</si>
  <si>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</si>
  <si>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</si>
  <si>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</si>
  <si>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</si>
  <si>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</si>
  <si>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</si>
  <si>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</si>
  <si>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</si>
  <si>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</si>
  <si>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</si>
  <si>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</si>
  <si>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</si>
  <si>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</si>
  <si>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</si>
  <si>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</si>
  <si>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</si>
  <si>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</si>
  <si>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</si>
  <si>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</si>
  <si>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</si>
  <si>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</si>
  <si>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</si>
  <si>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</si>
  <si>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</si>
  <si>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</si>
  <si>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</si>
  <si>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</si>
  <si>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</si>
  <si>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</si>
  <si>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</si>
  <si>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</si>
  <si>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</si>
  <si>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</si>
  <si>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</si>
  <si>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</si>
  <si>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</si>
  <si>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</si>
  <si>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</si>
  <si>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</si>
  <si>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</si>
  <si>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</si>
  <si>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</si>
  <si>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</si>
  <si>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</si>
  <si>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</si>
  <si>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</si>
  <si>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</si>
  <si>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</si>
  <si>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</si>
  <si>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</si>
  <si>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</si>
  <si>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</si>
  <si>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</si>
  <si>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</si>
  <si>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</si>
  <si>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</si>
  <si>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</si>
  <si>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</si>
  <si>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</si>
  <si>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</si>
  <si>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</si>
  <si>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</si>
  <si>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</si>
  <si>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</si>
  <si>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</si>
  <si>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</si>
  <si>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</si>
  <si>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</si>
  <si>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</si>
  <si>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</si>
  <si>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</si>
  <si>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</si>
  <si>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</si>
  <si>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</si>
  <si>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</si>
  <si>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</si>
  <si>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</si>
  <si>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</si>
  <si>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</si>
  <si>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</si>
  <si>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</si>
  <si>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</si>
  <si>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</si>
  <si>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</si>
  <si>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</si>
  <si>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</si>
  <si>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</si>
  <si>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</si>
  <si>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</si>
  <si>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</si>
  <si>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</si>
  <si>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</si>
  <si>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</si>
  <si>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</si>
  <si>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</si>
  <si>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</si>
  <si>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</si>
  <si>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</si>
  <si>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</si>
  <si>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</si>
  <si>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</si>
  <si>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</si>
  <si>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</si>
  <si>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</si>
  <si>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</si>
  <si>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</si>
  <si>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</si>
  <si>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</si>
  <si>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</si>
  <si>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</si>
  <si>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</si>
  <si>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</si>
  <si>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</si>
  <si>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</si>
  <si>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</si>
  <si>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</si>
  <si>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</si>
  <si>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</si>
  <si>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</si>
  <si>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</si>
  <si>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</si>
  <si>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</si>
  <si>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</si>
  <si>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</si>
  <si>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</si>
  <si>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</si>
  <si>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</si>
  <si>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</si>
  <si>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</si>
  <si>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</si>
  <si>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</si>
  <si>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</si>
  <si>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</si>
  <si>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</si>
  <si>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</si>
  <si>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</si>
  <si>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</si>
  <si>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</si>
  <si>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</si>
  <si>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</si>
  <si>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</si>
  <si>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</si>
  <si>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</si>
  <si>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</si>
  <si>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</si>
  <si>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</si>
  <si>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</si>
  <si>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</si>
  <si>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</si>
  <si>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</si>
  <si>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</si>
  <si>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</si>
  <si>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</si>
  <si>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</si>
  <si>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</si>
  <si>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</si>
  <si>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</si>
  <si>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</si>
  <si>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</si>
  <si>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</si>
  <si>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</si>
  <si>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</si>
  <si>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</si>
  <si>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</si>
  <si>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</si>
  <si>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</si>
  <si>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</si>
  <si>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</si>
  <si>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</si>
  <si>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</si>
  <si>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</si>
  <si>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</si>
  <si>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</si>
  <si>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</si>
  <si>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</si>
  <si>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</si>
  <si>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</si>
  <si>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</si>
  <si>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</si>
  <si>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</si>
  <si>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</si>
  <si>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</si>
  <si>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</si>
  <si>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</si>
  <si>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</si>
  <si>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</si>
  <si>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</si>
  <si>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</si>
  <si>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</si>
  <si>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</si>
  <si>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</si>
  <si>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</si>
  <si>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</si>
  <si>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</si>
  <si>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</si>
  <si>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</si>
  <si>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</si>
  <si>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</si>
  <si>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</si>
  <si>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</si>
  <si>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</si>
  <si>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</si>
  <si>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</si>
  <si>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</si>
  <si>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</si>
  <si>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</si>
  <si>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</si>
  <si>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</si>
  <si>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</si>
  <si>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</si>
  <si>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</si>
  <si>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</si>
  <si>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</si>
  <si>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</si>
  <si>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</si>
  <si>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</si>
  <si>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</si>
  <si>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</si>
  <si>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</si>
  <si>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</si>
  <si>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</si>
  <si>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</si>
  <si>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</si>
  <si>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</si>
  <si>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</si>
  <si>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</si>
  <si>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</si>
  <si>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</si>
  <si>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</si>
  <si>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</si>
  <si>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</si>
  <si>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</si>
  <si>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</si>
  <si>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</si>
  <si>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</si>
  <si>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</si>
  <si>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</si>
  <si>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</si>
  <si>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</si>
  <si>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</si>
  <si>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</si>
  <si>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</si>
  <si>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</si>
  <si>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</si>
  <si>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</si>
  <si>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</si>
  <si>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</si>
  <si>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</si>
  <si>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</si>
  <si>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</si>
  <si>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</si>
  <si>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</si>
  <si>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</si>
  <si>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</si>
  <si>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</si>
  <si>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</si>
  <si>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</si>
  <si>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</si>
  <si>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</si>
  <si>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</si>
  <si>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</si>
  <si>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</si>
  <si>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</si>
  <si>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</si>
  <si>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</si>
  <si>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</si>
  <si>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</si>
  <si>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</si>
  <si>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</si>
  <si>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</si>
  <si>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</si>
  <si>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</si>
  <si>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</si>
  <si>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</si>
  <si>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</si>
  <si>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</si>
  <si>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</si>
  <si>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</si>
  <si>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</si>
  <si>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</si>
  <si>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</si>
  <si>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</si>
  <si>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</si>
  <si>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</si>
  <si>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</si>
  <si>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</si>
  <si>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</si>
  <si>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</si>
  <si>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</si>
  <si>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</si>
  <si>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</si>
  <si>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</si>
  <si>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</si>
  <si>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</si>
  <si>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</si>
  <si>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</si>
  <si>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</si>
  <si>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</si>
  <si>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</si>
  <si>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</si>
  <si>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</si>
  <si>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</si>
  <si>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</si>
  <si>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</si>
  <si>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</si>
  <si>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</si>
  <si>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</si>
  <si>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</si>
  <si>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</si>
  <si>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</si>
  <si>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</si>
  <si>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</si>
  <si>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</si>
  <si>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</si>
  <si>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</si>
  <si>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</si>
  <si>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</si>
  <si>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</si>
  <si>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</si>
  <si>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</si>
  <si>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</si>
  <si>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</si>
  <si>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</si>
  <si>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</si>
  <si>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</si>
  <si>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</si>
  <si>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</si>
  <si>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</si>
  <si>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</si>
  <si>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</si>
  <si>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</si>
  <si>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</si>
  <si>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</si>
  <si>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</si>
  <si>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</si>
  <si>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</si>
  <si>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</si>
  <si>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</si>
  <si>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</si>
  <si>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</si>
  <si>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</si>
  <si>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</si>
  <si>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</si>
  <si>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</si>
  <si>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</si>
  <si>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</si>
  <si>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</si>
  <si>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</si>
  <si>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</si>
  <si>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</si>
  <si>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</si>
  <si>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</si>
  <si>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</si>
  <si>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</si>
  <si>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</si>
  <si>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</si>
  <si>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</si>
  <si>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</si>
  <si>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</si>
  <si>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</si>
  <si>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</si>
  <si>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</si>
  <si>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</si>
  <si>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</si>
  <si>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</si>
  <si>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</si>
  <si>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</si>
  <si>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</si>
  <si>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</si>
  <si>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</si>
  <si>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</si>
  <si>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</si>
  <si>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</si>
  <si>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</si>
  <si>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</si>
  <si>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</si>
  <si>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</si>
  <si>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</si>
  <si>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</si>
  <si>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</si>
  <si>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</si>
  <si>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</si>
  <si>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</si>
  <si>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</si>
  <si>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</si>
  <si>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</si>
  <si>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</si>
  <si>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</si>
  <si>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</si>
  <si>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</si>
  <si>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</si>
  <si>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</si>
  <si>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</si>
  <si>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</si>
  <si>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</si>
  <si>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</si>
  <si>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</si>
  <si>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</si>
  <si>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</si>
  <si>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</si>
  <si>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</si>
  <si>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</si>
  <si>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</si>
  <si>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</si>
  <si>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</si>
  <si>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</si>
  <si>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</si>
  <si>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</si>
  <si>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</si>
  <si>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</si>
  <si>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</si>
  <si>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</si>
  <si>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</si>
  <si>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</si>
  <si>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</si>
  <si>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</si>
  <si>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</si>
  <si>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</si>
  <si>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</si>
  <si>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</si>
  <si>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</si>
  <si>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</si>
  <si>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</si>
  <si>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</si>
  <si>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</si>
  <si>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</si>
  <si>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</si>
  <si>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</si>
  <si>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</si>
  <si>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</si>
  <si>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</si>
  <si>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</si>
  <si>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</si>
  <si>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</si>
  <si>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</si>
  <si>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</si>
  <si>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</si>
  <si>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</si>
  <si>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</si>
  <si>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</si>
  <si>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</si>
  <si>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</si>
  <si>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</si>
  <si>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</si>
  <si>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</si>
  <si>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</si>
  <si>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</si>
  <si>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</si>
  <si>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</si>
  <si>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</si>
  <si>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</si>
  <si>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</si>
  <si>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</si>
  <si>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</si>
  <si>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</si>
  <si>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</si>
  <si>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</si>
  <si>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</si>
  <si>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</si>
  <si>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</si>
  <si>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</si>
  <si>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</si>
  <si>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</si>
  <si>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</si>
  <si>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</si>
  <si>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</si>
  <si>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</si>
  <si>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</si>
  <si>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</si>
  <si>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</si>
  <si>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</si>
  <si>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</si>
  <si>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</si>
  <si>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</si>
  <si>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</si>
  <si>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</si>
  <si>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</si>
  <si>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</si>
  <si>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</si>
  <si>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</si>
  <si>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</si>
  <si>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</si>
  <si>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</si>
  <si>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</si>
  <si>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</si>
  <si>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</si>
  <si>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</si>
  <si>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</si>
  <si>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</si>
  <si>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</si>
  <si>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</si>
  <si>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</si>
  <si>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</si>
  <si>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</si>
  <si>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</si>
  <si>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</si>
  <si>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</si>
  <si>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</si>
  <si>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</si>
  <si>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</si>
  <si>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</si>
  <si>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</si>
  <si>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</si>
  <si>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</si>
  <si>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</si>
  <si>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</si>
  <si>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</si>
  <si>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</si>
  <si>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</si>
  <si>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</si>
  <si>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</si>
  <si>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</si>
  <si>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</si>
  <si>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</si>
  <si>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</si>
  <si>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</si>
  <si>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</si>
  <si>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</si>
  <si>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</si>
  <si>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</si>
  <si>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</si>
  <si>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</si>
  <si>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</si>
  <si>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</si>
  <si>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</si>
  <si>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</si>
  <si>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</si>
  <si>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</si>
  <si>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</si>
  <si>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</si>
  <si>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</si>
  <si>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</si>
  <si>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</si>
  <si>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</si>
  <si>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</si>
  <si>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</si>
  <si>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</si>
  <si>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</si>
  <si>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</si>
  <si>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</si>
  <si>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</si>
  <si>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</si>
  <si>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</si>
  <si>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</si>
  <si>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</si>
  <si>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</si>
  <si>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</si>
  <si>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</si>
  <si>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</si>
  <si>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</si>
  <si>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</si>
  <si>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</si>
  <si>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</si>
  <si>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</si>
  <si>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</si>
  <si>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</si>
  <si>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</si>
  <si>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</si>
  <si>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</si>
  <si>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</si>
  <si>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</si>
  <si>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</si>
  <si>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</si>
  <si>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</si>
  <si>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</si>
  <si>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</si>
  <si>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</si>
  <si>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</si>
  <si>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</si>
  <si>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</si>
  <si>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</si>
  <si>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</si>
  <si>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</si>
  <si>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</si>
  <si>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</si>
  <si>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</si>
  <si>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</si>
  <si>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</si>
  <si>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</si>
  <si>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</si>
  <si>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</si>
  <si>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</si>
  <si>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</si>
  <si>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</si>
  <si>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</si>
  <si>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</si>
  <si>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</si>
  <si>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</si>
  <si>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</si>
  <si>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</si>
  <si>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</si>
  <si>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</si>
  <si>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</si>
  <si>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</si>
  <si>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</si>
  <si>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</si>
  <si>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</si>
  <si>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</si>
  <si>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</si>
  <si>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</si>
  <si>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</si>
  <si>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</si>
  <si>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</si>
  <si>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</si>
  <si>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</si>
  <si>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</si>
  <si>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</si>
  <si>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</si>
  <si>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</si>
  <si>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</si>
  <si>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</si>
  <si>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</si>
  <si>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</si>
  <si>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</si>
  <si>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</si>
  <si>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</si>
  <si>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</si>
  <si>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</si>
  <si>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</si>
  <si>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</si>
  <si>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</si>
  <si>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</si>
  <si>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</si>
  <si>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</si>
  <si>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</si>
  <si>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</si>
  <si>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</si>
  <si>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</si>
  <si>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</si>
  <si>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</si>
  <si>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</si>
  <si>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</si>
  <si>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</si>
  <si>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</si>
  <si>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</si>
  <si>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</si>
  <si>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</si>
  <si>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</si>
  <si>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</si>
  <si>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</si>
  <si>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</si>
  <si>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</si>
  <si>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</si>
  <si>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</si>
  <si>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</si>
  <si>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</si>
  <si>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</si>
  <si>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</si>
  <si>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</si>
  <si>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</si>
  <si>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</si>
  <si>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</si>
  <si>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</si>
  <si>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</si>
  <si>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</si>
  <si>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</si>
  <si>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</si>
  <si>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</si>
  <si>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</si>
  <si>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</si>
  <si>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</si>
  <si>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</si>
  <si>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</si>
  <si>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</si>
  <si>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</si>
  <si>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</si>
  <si>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</si>
  <si>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</si>
  <si>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</si>
  <si>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</si>
  <si>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</si>
  <si>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</si>
  <si>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</si>
  <si>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</si>
  <si>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</si>
  <si>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</si>
  <si>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</si>
  <si>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</si>
  <si>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</si>
  <si>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</si>
  <si>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</si>
  <si>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</si>
  <si>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</si>
  <si>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</si>
  <si>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</si>
  <si>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</si>
  <si>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</si>
  <si>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</si>
  <si>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</si>
  <si>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</si>
  <si>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</si>
  <si>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</si>
  <si>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</si>
  <si>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</si>
  <si>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</si>
  <si>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</si>
  <si>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</si>
  <si>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</si>
  <si>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</si>
  <si>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</si>
  <si>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</si>
  <si>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</si>
  <si>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</si>
  <si>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</si>
  <si>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</si>
  <si>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</si>
  <si>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</si>
  <si>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</si>
  <si>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</si>
  <si>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</si>
  <si>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</si>
  <si>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</si>
  <si>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</si>
  <si>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</si>
  <si>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</si>
  <si>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</si>
  <si>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</si>
  <si>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</si>
  <si>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</si>
  <si>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</si>
  <si>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</si>
  <si>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</si>
  <si>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</si>
  <si>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</si>
  <si>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</si>
  <si>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</si>
  <si>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</si>
  <si>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</si>
  <si>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</si>
  <si>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</si>
  <si>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</si>
  <si>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</si>
  <si>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</si>
  <si>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</si>
  <si>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</si>
  <si>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</si>
  <si>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</si>
  <si>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</si>
  <si>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</si>
  <si>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</si>
  <si>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</si>
  <si>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</si>
  <si>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</si>
  <si>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</si>
  <si>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</si>
  <si>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</si>
  <si>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</si>
  <si>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</si>
  <si>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</si>
  <si>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</si>
  <si>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</si>
  <si>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</si>
  <si>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</si>
  <si>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</si>
  <si>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</si>
  <si>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</si>
  <si>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</si>
  <si>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</si>
  <si>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</si>
  <si>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</si>
  <si>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</si>
  <si>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</si>
  <si>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</si>
  <si>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</si>
  <si>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</si>
  <si>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</si>
  <si>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</si>
  <si>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</si>
  <si>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</si>
  <si>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</si>
  <si>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</si>
  <si>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</si>
  <si>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</si>
  <si>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</si>
  <si>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</si>
  <si>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</si>
  <si>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</si>
  <si>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</si>
  <si>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</si>
  <si>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</si>
  <si>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</si>
  <si>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</si>
  <si>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</si>
  <si>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</si>
  <si>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</si>
  <si>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</si>
  <si>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</si>
  <si>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</si>
  <si>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</si>
  <si>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</si>
  <si>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</si>
  <si>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</si>
  <si>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</si>
  <si>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</si>
  <si>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</si>
  <si>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</si>
  <si>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</si>
  <si>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</si>
  <si>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</si>
  <si>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</si>
  <si>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</si>
  <si>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</si>
  <si>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</si>
  <si>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</si>
  <si>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</si>
  <si>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</si>
  <si>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</si>
  <si>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</si>
  <si>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</si>
  <si>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</si>
  <si>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</si>
  <si>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</si>
  <si>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</si>
  <si>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</si>
  <si>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</si>
  <si>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</si>
  <si>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</si>
  <si>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</si>
  <si>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</si>
  <si>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</si>
  <si>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</si>
  <si>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</si>
  <si>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</si>
  <si>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</si>
  <si>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</si>
  <si>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</si>
  <si>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</si>
  <si>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</si>
  <si>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</si>
  <si>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</si>
  <si>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</si>
  <si>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</si>
  <si>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</si>
  <si>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</si>
  <si>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</si>
  <si>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</si>
  <si>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</si>
  <si>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</si>
  <si>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</si>
  <si>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</si>
  <si>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</si>
  <si>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</si>
  <si>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</si>
  <si>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</si>
  <si>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</si>
  <si>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</si>
  <si>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</si>
  <si>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</si>
  <si>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</si>
  <si>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</si>
  <si>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</si>
  <si>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</si>
  <si>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</si>
  <si>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</si>
  <si>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</si>
  <si>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</si>
  <si>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</si>
  <si>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</si>
  <si>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</si>
  <si>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</si>
  <si>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</si>
  <si>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</si>
  <si>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</si>
  <si>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</si>
  <si>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</si>
  <si>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</si>
  <si>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</si>
  <si>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</si>
  <si>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</si>
  <si>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</si>
  <si>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</si>
  <si>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</si>
  <si>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</si>
  <si>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</si>
  <si>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</si>
  <si>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</si>
  <si>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</si>
  <si>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</si>
  <si>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</si>
  <si>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</si>
  <si>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</si>
  <si>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</si>
  <si>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</si>
  <si>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</si>
  <si>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</si>
  <si>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</si>
  <si>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</si>
  <si>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</si>
  <si>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</si>
  <si>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</si>
  <si>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</si>
  <si>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</si>
  <si>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</si>
  <si>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</si>
  <si>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</si>
  <si>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</si>
  <si>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</si>
  <si>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</si>
  <si>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</si>
  <si>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</si>
  <si>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</si>
  <si>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</si>
  <si>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</si>
  <si>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</si>
  <si>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</si>
  <si>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</si>
  <si>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</si>
  <si>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</si>
  <si>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</si>
  <si>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</si>
  <si>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</si>
  <si>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</si>
  <si>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</si>
  <si>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</si>
  <si>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</si>
  <si>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</si>
  <si>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</si>
  <si>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</si>
  <si>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</si>
  <si>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</si>
  <si>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</si>
  <si>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</si>
  <si>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</si>
  <si>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</si>
  <si>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</si>
  <si>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</si>
  <si>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</si>
  <si>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</si>
  <si>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</si>
  <si>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</si>
  <si>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</si>
  <si>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</si>
  <si>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</si>
  <si>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</si>
  <si>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</si>
  <si>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</si>
  <si>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</si>
  <si>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</si>
  <si>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</si>
  <si>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</si>
  <si>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</si>
  <si>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</si>
  <si>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</si>
  <si>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</si>
  <si>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</si>
  <si>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</si>
  <si>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</si>
  <si>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</si>
  <si>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</si>
  <si>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</si>
  <si>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</si>
  <si>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</si>
  <si>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</si>
  <si>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</si>
  <si>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</si>
  <si>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</si>
  <si>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</si>
  <si>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</si>
  <si>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</si>
  <si>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</si>
  <si>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</si>
  <si>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</si>
  <si>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</si>
  <si>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</si>
  <si>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</si>
  <si>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</si>
  <si>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</si>
  <si>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</si>
  <si>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</si>
  <si>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</si>
  <si>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</si>
  <si>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</si>
  <si>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</si>
  <si>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</si>
  <si>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</si>
  <si>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</si>
  <si>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</si>
  <si>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</si>
  <si>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</si>
  <si>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</si>
  <si>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</si>
  <si>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</si>
  <si>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</si>
  <si>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</si>
  <si>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</si>
  <si>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</si>
  <si>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</si>
  <si>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</si>
  <si>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</si>
  <si>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</si>
  <si>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</si>
  <si>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</si>
  <si>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</si>
  <si>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</si>
  <si>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</si>
  <si>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</si>
  <si>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</si>
  <si>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</si>
  <si>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</si>
  <si>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</si>
  <si>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</si>
  <si>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</si>
  <si>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</si>
  <si>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</si>
  <si>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</si>
  <si>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</si>
  <si>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</si>
  <si>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</si>
  <si>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</si>
  <si>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</si>
  <si>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</si>
  <si>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</si>
  <si>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</si>
  <si>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</si>
  <si>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</si>
  <si>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</si>
  <si>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</si>
  <si>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</si>
  <si>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</si>
  <si>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</si>
  <si>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</si>
  <si>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</si>
  <si>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</si>
  <si>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</si>
  <si>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</si>
  <si>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</si>
  <si>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</si>
  <si>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</si>
  <si>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</si>
  <si>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</si>
  <si>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</si>
  <si>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</si>
  <si>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</si>
  <si>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</si>
  <si>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</si>
  <si>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</si>
  <si>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</si>
  <si>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</si>
  <si>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</si>
  <si>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</si>
  <si>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</si>
  <si>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</si>
  <si>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</si>
  <si>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</si>
  <si>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</si>
  <si>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</si>
  <si>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</si>
  <si>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</si>
  <si>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</si>
  <si>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</si>
  <si>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</si>
  <si>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</si>
  <si>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</si>
  <si>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</si>
  <si>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</si>
  <si>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</si>
  <si>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</si>
  <si>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</si>
  <si>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</si>
  <si>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</si>
  <si>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</si>
  <si>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</si>
  <si>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</si>
  <si>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</si>
  <si>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</si>
  <si>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</si>
  <si>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</si>
  <si>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</si>
  <si>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</si>
  <si>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</si>
  <si>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</si>
  <si>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</si>
  <si>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</si>
  <si>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</si>
  <si>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</si>
  <si>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</si>
  <si>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</si>
  <si>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</si>
  <si>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</si>
  <si>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</si>
  <si>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</si>
  <si>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</si>
  <si>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</si>
  <si>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</si>
  <si>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</si>
  <si>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</si>
  <si>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</si>
  <si>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</si>
  <si>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</si>
  <si>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</si>
  <si>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</si>
  <si>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</si>
  <si>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</si>
  <si>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</si>
  <si>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</si>
  <si>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</si>
  <si>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</si>
  <si>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</si>
  <si>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</si>
  <si>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</si>
  <si>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</si>
  <si>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</si>
  <si>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</si>
  <si>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</si>
  <si>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</si>
  <si>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</si>
  <si>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</si>
  <si>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</si>
  <si>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</si>
  <si>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</si>
  <si>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</si>
  <si>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</si>
  <si>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</si>
  <si>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</si>
  <si>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</si>
  <si>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</si>
  <si>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</si>
  <si>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</si>
  <si>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</si>
  <si>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</si>
  <si>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</si>
  <si>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</si>
  <si>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</si>
  <si>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</si>
  <si>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</si>
  <si>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</si>
  <si>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</si>
  <si>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</si>
  <si>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</si>
  <si>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</si>
  <si>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</si>
  <si>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</si>
  <si>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</si>
  <si>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</si>
  <si>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</si>
  <si>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</si>
  <si>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</si>
  <si>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</si>
  <si>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</si>
  <si>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</si>
  <si>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</si>
  <si>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</si>
  <si>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</si>
  <si>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</si>
  <si>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</si>
  <si>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</si>
  <si>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</si>
  <si>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</si>
  <si>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</si>
  <si>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</si>
  <si>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</si>
  <si>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</si>
  <si>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</si>
  <si>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</si>
  <si>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</si>
  <si>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</si>
  <si>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</si>
  <si>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</si>
  <si>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</si>
  <si>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</si>
  <si>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</si>
  <si>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</si>
  <si>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</si>
  <si>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</si>
  <si>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</si>
  <si>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</si>
  <si>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</si>
  <si>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</si>
  <si>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</si>
  <si>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</si>
  <si>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</si>
  <si>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</si>
  <si>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</si>
  <si>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</si>
  <si>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</si>
  <si>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</si>
  <si>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</si>
  <si>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</si>
  <si>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</si>
  <si>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</si>
  <si>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</si>
  <si>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</si>
  <si>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</si>
  <si>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</si>
  <si>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</si>
  <si>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</si>
  <si>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</si>
  <si>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</si>
  <si>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</si>
  <si>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</si>
  <si>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</si>
  <si>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</si>
  <si>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</si>
  <si>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</si>
  <si>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</si>
  <si>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</si>
  <si>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</si>
  <si>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</si>
  <si>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</si>
  <si>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</si>
  <si>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</si>
  <si>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</si>
  <si>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</si>
  <si>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</si>
  <si>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</si>
  <si>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</si>
  <si>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</si>
  <si>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</si>
  <si>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</si>
  <si>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</si>
  <si>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</si>
  <si>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</si>
  <si>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</si>
  <si>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</si>
  <si>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</si>
  <si>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</si>
  <si>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</si>
  <si>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</si>
  <si>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</si>
  <si>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</si>
  <si>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</si>
  <si>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</si>
  <si>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</si>
  <si>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</si>
  <si>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</si>
  <si>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</si>
  <si>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</si>
  <si>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</si>
  <si>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</si>
  <si>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</si>
  <si>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</si>
  <si>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</si>
  <si>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</si>
  <si>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</si>
  <si>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</si>
  <si>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</si>
  <si>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</si>
  <si>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</si>
  <si>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</si>
  <si>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</si>
  <si>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</si>
  <si>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</si>
  <si>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</si>
  <si>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</si>
  <si>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</si>
  <si>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</si>
  <si>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</si>
  <si>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</si>
  <si>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</si>
  <si>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</si>
  <si>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</si>
  <si>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</si>
  <si>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</si>
  <si>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</si>
  <si>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</si>
  <si>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</si>
  <si>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</si>
  <si>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</si>
  <si>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</si>
  <si>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</si>
  <si>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</si>
  <si>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</si>
  <si>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</si>
  <si>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</si>
  <si>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</si>
  <si>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</si>
  <si>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</si>
  <si>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</si>
  <si>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</si>
  <si>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</si>
  <si>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</si>
  <si>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</si>
  <si>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</si>
  <si>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</si>
  <si>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</si>
  <si>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</si>
  <si>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</si>
  <si>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</si>
  <si>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</si>
  <si>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</si>
  <si>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</si>
  <si>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</si>
  <si>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</si>
  <si>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</si>
  <si>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</si>
  <si>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</si>
  <si>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</si>
  <si>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</si>
  <si>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</si>
  <si>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</si>
  <si>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</si>
  <si>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</si>
  <si>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</si>
  <si>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</si>
  <si>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</si>
  <si>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</si>
  <si>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</si>
  <si>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</si>
  <si>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</si>
  <si>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</si>
  <si>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</si>
  <si>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</si>
  <si>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</si>
  <si>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</si>
  <si>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</si>
  <si>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</si>
  <si>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</si>
  <si>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</si>
  <si>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</si>
  <si>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</si>
  <si>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</si>
  <si>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</si>
  <si>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</si>
  <si>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</si>
  <si>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</si>
  <si>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</si>
  <si>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</si>
  <si>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</si>
  <si>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</si>
  <si>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</si>
  <si>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</si>
  <si>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</si>
  <si>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</si>
  <si>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</si>
  <si>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</si>
  <si>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</si>
  <si>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</si>
  <si>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</si>
  <si>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</si>
  <si>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</si>
  <si>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</si>
  <si>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</si>
  <si>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</si>
  <si>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</si>
  <si>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</si>
  <si>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</si>
  <si>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</si>
  <si>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</si>
  <si>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</si>
  <si>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</si>
  <si>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</si>
  <si>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</si>
  <si>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</si>
  <si>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</si>
  <si>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</si>
  <si>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</si>
  <si>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</si>
  <si>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</si>
  <si>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</si>
  <si>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</si>
  <si>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</si>
  <si>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</si>
  <si>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</si>
  <si>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</si>
  <si>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</si>
  <si>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</si>
  <si>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</si>
  <si>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</si>
  <si>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</si>
  <si>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</si>
  <si>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</si>
  <si>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</si>
  <si>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</si>
  <si>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</si>
  <si>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</si>
  <si>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</si>
  <si>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</si>
  <si>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</si>
  <si>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</si>
  <si>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</si>
  <si>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</si>
  <si>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</si>
  <si>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</si>
  <si>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</si>
  <si>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</si>
  <si>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</si>
  <si>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</si>
  <si>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</si>
  <si>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</si>
  <si>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</si>
  <si>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</si>
  <si>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</si>
  <si>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</si>
  <si>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</si>
  <si>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</si>
  <si>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</si>
  <si>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</si>
  <si>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</si>
  <si>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</si>
  <si>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</si>
  <si>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</si>
  <si>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</si>
  <si>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</si>
  <si>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</si>
  <si>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</si>
  <si>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</si>
  <si>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</si>
  <si>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</si>
  <si>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</si>
  <si>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</si>
  <si>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</si>
  <si>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</si>
  <si>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</si>
  <si>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</si>
  <si>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</si>
  <si>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</si>
  <si>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</si>
  <si>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</si>
  <si>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</si>
  <si>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</si>
  <si>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</si>
  <si>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</si>
  <si>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</si>
  <si>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</si>
  <si>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</si>
  <si>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</si>
  <si>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</si>
  <si>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</si>
  <si>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</si>
  <si>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</si>
  <si>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</si>
  <si>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</si>
  <si>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</si>
  <si>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</si>
  <si>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</si>
  <si>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</si>
  <si>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</si>
  <si>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</si>
  <si>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</si>
  <si>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</si>
  <si>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</si>
  <si>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</si>
  <si>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</si>
  <si>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</si>
  <si>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</si>
  <si>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</si>
  <si>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</si>
  <si>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</si>
  <si>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</si>
  <si>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</si>
  <si>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</si>
  <si>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</si>
  <si>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</si>
  <si>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</si>
  <si>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</si>
  <si>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</si>
  <si>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</si>
  <si>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</si>
  <si>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</si>
  <si>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</si>
  <si>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</si>
  <si>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</si>
  <si>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</si>
  <si>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</si>
  <si>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</si>
  <si>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</si>
  <si>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</si>
  <si>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</si>
  <si>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</si>
  <si>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</si>
  <si>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</si>
  <si>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</si>
  <si>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</si>
  <si>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</si>
  <si>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</si>
  <si>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</si>
  <si>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</si>
  <si>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</si>
  <si>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</si>
  <si>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</si>
  <si>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</si>
  <si>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</si>
  <si>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</si>
  <si>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</si>
  <si>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</si>
  <si>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</si>
  <si>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</si>
  <si>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</si>
  <si>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</si>
  <si>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</si>
  <si>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</si>
  <si>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</si>
  <si>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</si>
  <si>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</si>
  <si>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</si>
  <si>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</si>
  <si>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</si>
  <si>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</si>
  <si>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</si>
  <si>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</si>
  <si>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</si>
  <si>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</si>
  <si>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</si>
  <si>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</si>
  <si>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</si>
  <si>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</si>
  <si>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</si>
  <si>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</si>
  <si>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</si>
  <si>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</si>
  <si>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</si>
  <si>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</si>
  <si>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</si>
  <si>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</si>
  <si>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</si>
  <si>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</si>
  <si>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</si>
  <si>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</si>
  <si>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</si>
  <si>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</si>
  <si>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</si>
  <si>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</si>
  <si>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</si>
  <si>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</si>
  <si>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</si>
  <si>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</si>
  <si>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</si>
  <si>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</si>
  <si>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</si>
  <si>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</si>
  <si>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</si>
  <si>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</si>
  <si>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</si>
  <si>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</si>
  <si>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</si>
  <si>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</si>
  <si>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</si>
  <si>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</si>
  <si>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</si>
  <si>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</si>
  <si>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</si>
  <si>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</si>
  <si>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</si>
  <si>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</si>
  <si>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</si>
  <si>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</si>
  <si>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</si>
  <si>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</si>
  <si>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</si>
  <si>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</si>
  <si>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</si>
  <si>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</si>
  <si>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</si>
  <si>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</si>
  <si>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</si>
  <si>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</si>
  <si>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</si>
  <si>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</si>
  <si>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</si>
  <si>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</si>
  <si>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</si>
  <si>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</si>
  <si>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</si>
  <si>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</si>
  <si>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</si>
  <si>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</si>
  <si>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</si>
  <si>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</si>
  <si>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</si>
  <si>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</si>
  <si>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</si>
  <si>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</si>
  <si>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</si>
  <si>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</si>
  <si>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</si>
  <si>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</si>
  <si>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</si>
  <si>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</si>
  <si>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</si>
  <si>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</si>
  <si>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</si>
  <si>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</si>
  <si>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</si>
  <si>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</si>
  <si>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</si>
  <si>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</si>
  <si>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</si>
  <si>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</si>
  <si>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</si>
  <si>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</si>
  <si>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</si>
  <si>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</si>
  <si>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</si>
  <si>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</si>
  <si>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</si>
  <si>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</si>
  <si>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</si>
  <si>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</si>
  <si>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</si>
  <si>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</si>
  <si>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</si>
  <si>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</si>
  <si>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</si>
  <si>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</si>
  <si>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</si>
  <si>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</si>
  <si>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</si>
  <si>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</si>
  <si>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</si>
  <si>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</si>
  <si>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</si>
  <si>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</si>
  <si>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</si>
  <si>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</si>
  <si>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</si>
  <si>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</si>
  <si>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</si>
  <si>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</si>
  <si>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</si>
  <si>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</si>
  <si>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</si>
  <si>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</si>
  <si>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</si>
  <si>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</si>
  <si>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</si>
  <si>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</si>
  <si>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</si>
  <si>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</si>
  <si>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</si>
  <si>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</si>
  <si>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</si>
  <si>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</si>
  <si>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</si>
  <si>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</si>
  <si>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</si>
  <si>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</si>
  <si>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</si>
  <si>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</si>
  <si>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</si>
  <si>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</si>
  <si>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</si>
  <si>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</si>
  <si>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</si>
  <si>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</si>
  <si>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</si>
  <si>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</si>
  <si>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</si>
  <si>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</si>
  <si>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</si>
  <si>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</si>
  <si>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</si>
  <si>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</si>
  <si>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</si>
  <si>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</si>
  <si>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</si>
  <si>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</si>
  <si>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</si>
  <si>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</si>
  <si>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</si>
  <si>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</si>
  <si>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</si>
  <si>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</si>
  <si>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</si>
  <si>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</si>
  <si>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</si>
  <si>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</si>
  <si>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</si>
  <si>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</si>
  <si>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</si>
  <si>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</si>
  <si>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</si>
  <si>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</si>
  <si>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</si>
  <si>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</si>
  <si>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</si>
  <si>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</si>
  <si>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</si>
  <si>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</si>
  <si>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</si>
  <si>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</si>
  <si>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</si>
  <si>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</si>
  <si>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</si>
  <si>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</si>
  <si>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</si>
  <si>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</si>
  <si>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</si>
  <si>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</si>
  <si>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</si>
  <si>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</si>
  <si>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</si>
  <si>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</si>
  <si>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</si>
  <si>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</si>
  <si>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</si>
  <si>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</si>
  <si>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</si>
  <si>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</si>
  <si>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</si>
  <si>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</si>
  <si>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</si>
  <si>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</si>
  <si>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</si>
  <si>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</si>
  <si>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</si>
  <si>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</si>
  <si>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</si>
  <si>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</si>
  <si>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</si>
  <si>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</si>
  <si>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</si>
  <si>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</si>
  <si>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</si>
  <si>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</si>
  <si>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</si>
  <si>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</si>
  <si>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</si>
  <si>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</si>
  <si>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</si>
  <si>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</si>
  <si>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</si>
  <si>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</si>
  <si>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</si>
  <si>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</si>
  <si>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</si>
  <si>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</si>
  <si>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</si>
  <si>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</si>
  <si>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</si>
  <si>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</si>
  <si>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</si>
  <si>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</si>
  <si>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</si>
  <si>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</si>
  <si>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</si>
  <si>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</si>
  <si>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</si>
  <si>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</si>
  <si>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</si>
  <si>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</si>
  <si>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</si>
  <si>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</si>
  <si>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</si>
  <si>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</si>
  <si>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</si>
  <si>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</si>
  <si>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</si>
  <si>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</si>
  <si>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</si>
  <si>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</si>
  <si>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</si>
  <si>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</si>
  <si>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</si>
  <si>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</si>
  <si>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</si>
  <si>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</si>
  <si>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</si>
  <si>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</si>
  <si>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</si>
  <si>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</si>
  <si>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</si>
  <si>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</si>
  <si>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</si>
  <si>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</si>
  <si>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</si>
  <si>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</si>
  <si>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</si>
  <si>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</si>
  <si>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</si>
  <si>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</si>
  <si>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</si>
  <si>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</si>
  <si>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</si>
  <si>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</si>
  <si>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</si>
  <si>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</si>
  <si>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</si>
  <si>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</si>
  <si>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</si>
  <si>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</si>
  <si>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</si>
  <si>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</si>
  <si>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</si>
  <si>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</si>
  <si>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</si>
  <si>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</si>
  <si>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</si>
  <si>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</si>
  <si>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</si>
  <si>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</si>
  <si>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</si>
  <si>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</si>
  <si>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</si>
  <si>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</si>
  <si>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</si>
  <si>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</si>
  <si>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</si>
  <si>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</si>
  <si>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</si>
  <si>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</si>
  <si>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</si>
  <si>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</si>
  <si>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</si>
  <si>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</si>
  <si>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</si>
  <si>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</si>
  <si>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</si>
  <si>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</si>
  <si>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</si>
  <si>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</si>
  <si>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</si>
  <si>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</si>
  <si>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</si>
  <si>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</si>
  <si>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</si>
  <si>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</si>
  <si>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</si>
  <si>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</si>
  <si>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</si>
  <si>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</si>
  <si>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</si>
  <si>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</si>
  <si>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</si>
  <si>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</si>
  <si>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</si>
  <si>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</si>
  <si>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</si>
  <si>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</si>
  <si>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</si>
  <si>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</si>
  <si>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</si>
  <si>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</si>
  <si>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</si>
  <si>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</si>
  <si>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</si>
  <si>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</si>
  <si>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</si>
  <si>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</si>
  <si>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</si>
  <si>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</si>
  <si>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</si>
  <si>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</si>
  <si>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</si>
  <si>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</si>
  <si>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</si>
  <si>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</si>
  <si>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</si>
  <si>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</si>
  <si>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</si>
  <si>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</si>
  <si>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</si>
  <si>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</si>
  <si>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</si>
  <si>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</si>
  <si>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</si>
  <si>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</si>
  <si>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</si>
  <si>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</si>
  <si>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</si>
  <si>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</si>
  <si>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</si>
  <si>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</si>
  <si>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</si>
  <si>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</si>
  <si>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</si>
  <si>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</si>
  <si>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</si>
  <si>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</si>
  <si>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</si>
  <si>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</si>
  <si>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</si>
  <si>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</si>
  <si>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</si>
  <si>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</si>
  <si>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</si>
  <si>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</si>
  <si>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</si>
  <si>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</si>
  <si>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</si>
  <si>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</si>
  <si>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</si>
  <si>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</si>
  <si>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</si>
  <si>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</si>
  <si>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</si>
  <si>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</si>
  <si>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</si>
  <si>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</si>
  <si>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</si>
  <si>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</si>
  <si>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</si>
  <si>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</si>
  <si>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</si>
  <si>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</si>
  <si>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</si>
  <si>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</si>
  <si>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</si>
  <si>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</si>
  <si>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</si>
  <si>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</si>
  <si>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</si>
  <si>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</si>
  <si>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</si>
  <si>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</si>
  <si>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</si>
  <si>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</si>
  <si>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</si>
  <si>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</si>
  <si>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</si>
  <si>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</si>
  <si>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</si>
  <si>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</si>
  <si>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</si>
  <si>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</si>
  <si>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</si>
  <si>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</si>
  <si>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</si>
  <si>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</si>
  <si>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</si>
  <si>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</si>
  <si>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</si>
  <si>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</si>
  <si>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</si>
  <si>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</si>
  <si>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</si>
  <si>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</si>
  <si>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</si>
  <si>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</si>
  <si>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</si>
  <si>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</si>
  <si>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</si>
  <si>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</si>
  <si>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</si>
  <si>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</si>
  <si>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</si>
  <si>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</si>
  <si>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</si>
  <si>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</si>
  <si>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</si>
  <si>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</si>
  <si>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</si>
  <si>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</si>
  <si>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</si>
  <si>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</si>
  <si>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</si>
  <si>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</si>
  <si>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</si>
  <si>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</si>
  <si>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</si>
  <si>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</si>
  <si>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</si>
  <si>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</si>
  <si>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</si>
  <si>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</si>
  <si>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</si>
  <si>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</si>
  <si>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</si>
  <si>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</si>
  <si>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</si>
  <si>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</si>
  <si>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</si>
  <si>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</si>
  <si>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</si>
  <si>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</si>
  <si>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</si>
  <si>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</si>
  <si>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</si>
  <si>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</si>
  <si>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</si>
  <si>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</si>
  <si>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</si>
  <si>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</si>
  <si>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</si>
  <si>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</si>
  <si>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</si>
  <si>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</si>
  <si>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</si>
  <si>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</si>
  <si>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</si>
  <si>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</si>
  <si>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</si>
  <si>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</si>
  <si>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</si>
  <si>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</si>
  <si>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</si>
  <si>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</si>
  <si>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</si>
  <si>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</si>
  <si>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</si>
  <si>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</si>
  <si>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</si>
  <si>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</si>
  <si>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</si>
  <si>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</si>
  <si>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</si>
  <si>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</si>
  <si>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</si>
  <si>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</si>
  <si>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</si>
  <si>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</si>
  <si>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</si>
  <si>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</si>
  <si>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</si>
  <si>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</si>
  <si>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</si>
  <si>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</si>
  <si>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</si>
  <si>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</si>
  <si>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</si>
  <si>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</si>
  <si>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</si>
  <si>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</si>
  <si>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</si>
  <si>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</si>
  <si>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</si>
  <si>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</si>
  <si>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</si>
  <si>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</si>
  <si>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</si>
  <si>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</si>
  <si>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</si>
  <si>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</si>
  <si>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</si>
  <si>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</si>
  <si>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</si>
  <si>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</si>
  <si>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</si>
  <si>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</si>
  <si>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</si>
  <si>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</si>
  <si>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</si>
  <si>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</si>
  <si>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</si>
  <si>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</si>
  <si>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</si>
  <si>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</si>
  <si>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</si>
  <si>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</si>
  <si>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</si>
  <si>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</si>
  <si>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</si>
  <si>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</si>
  <si>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</si>
  <si>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</si>
  <si>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</si>
  <si>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</si>
  <si>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</si>
  <si>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</si>
  <si>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</si>
  <si>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</si>
  <si>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</si>
  <si>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</si>
  <si>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</si>
  <si>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</si>
  <si>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</si>
  <si>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</si>
  <si>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</si>
  <si>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</si>
  <si>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</si>
  <si>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</si>
  <si>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</si>
  <si>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</si>
  <si>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</si>
  <si>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</si>
  <si>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</si>
  <si>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</si>
  <si>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</si>
  <si>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</si>
  <si>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</si>
  <si>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</si>
  <si>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</si>
  <si>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</si>
  <si>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</si>
  <si>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</si>
  <si>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</si>
  <si>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</si>
  <si>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</si>
  <si>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</si>
  <si>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</si>
  <si>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</si>
  <si>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</si>
  <si>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</si>
  <si>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</si>
  <si>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</si>
  <si>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</si>
  <si>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</si>
  <si>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</si>
  <si>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</si>
  <si>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</si>
  <si>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</si>
  <si>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</si>
  <si>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</si>
  <si>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</si>
  <si>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</si>
  <si>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</si>
  <si>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</si>
  <si>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</si>
  <si>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</si>
  <si>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</si>
  <si>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</si>
  <si>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</si>
  <si>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</si>
  <si>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</si>
  <si>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</si>
  <si>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</si>
  <si>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</si>
  <si>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</si>
  <si>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</si>
  <si>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</si>
  <si>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</si>
  <si>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</si>
  <si>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</si>
  <si>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</si>
  <si>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</si>
  <si>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</si>
  <si>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</si>
  <si>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</si>
  <si>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</si>
  <si>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</si>
  <si>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</si>
  <si>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</si>
  <si>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</si>
  <si>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</si>
  <si>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</si>
  <si>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</si>
  <si>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</si>
  <si>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</si>
  <si>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</si>
  <si>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</si>
  <si>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</si>
  <si>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</si>
  <si>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</si>
  <si>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</si>
  <si>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</si>
  <si>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</si>
  <si>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</si>
  <si>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</si>
  <si>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</si>
  <si>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</si>
  <si>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</si>
  <si>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</si>
  <si>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</si>
  <si>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</si>
  <si>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</si>
  <si>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</si>
  <si>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</si>
  <si>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</si>
  <si>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</si>
  <si>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</si>
  <si>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</si>
  <si>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</si>
  <si>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</si>
  <si>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</si>
  <si>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</si>
  <si>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</si>
  <si>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</si>
  <si>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</si>
  <si>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</si>
  <si>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</si>
  <si>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</si>
  <si>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</si>
  <si>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</si>
  <si>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</si>
  <si>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</si>
  <si>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</si>
  <si>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</si>
  <si>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</si>
  <si>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</si>
  <si>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</si>
  <si>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</si>
  <si>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</si>
  <si>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</si>
  <si>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</si>
  <si>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</si>
  <si>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</si>
  <si>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</si>
  <si>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</si>
  <si>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</si>
  <si>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</si>
  <si>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</si>
  <si>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</si>
  <si>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</si>
  <si>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</si>
  <si>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</si>
  <si>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</si>
  <si>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</si>
  <si>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</si>
  <si>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</si>
  <si>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</si>
  <si>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</si>
  <si>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</si>
  <si>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</si>
  <si>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</si>
  <si>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</si>
  <si>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</si>
  <si>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</si>
  <si>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</si>
  <si>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</si>
  <si>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</si>
  <si>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</si>
  <si>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</si>
  <si>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</si>
  <si>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</si>
  <si>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</si>
  <si>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</si>
  <si>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</si>
  <si>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</si>
  <si>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</si>
  <si>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</si>
  <si>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</si>
  <si>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</si>
  <si>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</si>
  <si>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</si>
  <si>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</si>
  <si>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</si>
  <si>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</si>
  <si>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</si>
  <si>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</si>
  <si>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</si>
  <si>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</si>
  <si>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</si>
  <si>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</si>
  <si>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</si>
  <si>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</si>
  <si>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</si>
  <si>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</si>
  <si>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</si>
  <si>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</si>
  <si>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</si>
  <si>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</si>
  <si>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</si>
  <si>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</si>
  <si>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</si>
  <si>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</si>
  <si>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</si>
  <si>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</si>
  <si>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</si>
  <si>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</si>
  <si>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</si>
  <si>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</si>
  <si>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</si>
  <si>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</si>
  <si>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</si>
  <si>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</si>
  <si>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</si>
  <si>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</si>
  <si>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</si>
  <si>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</si>
  <si>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</si>
  <si>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</si>
  <si>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</si>
  <si>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</si>
  <si>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</si>
  <si>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</si>
  <si>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</si>
  <si>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</si>
  <si>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</si>
  <si>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</si>
  <si>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</si>
  <si>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</si>
  <si>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</si>
  <si>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</si>
  <si>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</si>
  <si>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</si>
  <si>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</si>
  <si>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</si>
  <si>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</si>
  <si>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</si>
  <si>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</si>
  <si>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</si>
  <si>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</si>
  <si>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</si>
  <si>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</si>
  <si>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</si>
  <si>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</si>
  <si>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</si>
  <si>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</si>
  <si>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</si>
  <si>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</si>
  <si>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</si>
  <si>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</si>
  <si>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</si>
  <si>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</si>
  <si>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</si>
  <si>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</si>
  <si>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</si>
  <si>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</si>
  <si>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</si>
  <si>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</si>
  <si>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</si>
  <si>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</si>
  <si>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</si>
  <si>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</si>
  <si>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</si>
  <si>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</si>
  <si>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</si>
  <si>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</si>
  <si>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</si>
  <si>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</si>
  <si>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</si>
  <si>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</si>
  <si>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</si>
  <si>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</si>
  <si>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</si>
  <si>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</si>
  <si>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</si>
  <si>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</si>
  <si>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</si>
  <si>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</si>
  <si>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</si>
  <si>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</si>
  <si>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</si>
  <si>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</si>
  <si>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</si>
  <si>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</si>
  <si>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</si>
  <si>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</si>
  <si>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</si>
  <si>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</si>
  <si>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</si>
  <si>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</si>
  <si>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</si>
  <si>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</si>
  <si>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</si>
  <si>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</si>
  <si>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</si>
  <si>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</si>
  <si>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</si>
  <si>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</si>
  <si>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</si>
  <si>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</si>
  <si>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</si>
  <si>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</si>
  <si>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</si>
  <si>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</si>
  <si>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</si>
  <si>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</si>
  <si>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</si>
  <si>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</si>
  <si>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</si>
  <si>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</si>
  <si>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</si>
  <si>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</si>
  <si>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</si>
  <si>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</si>
  <si>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</si>
  <si>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</si>
  <si>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</si>
  <si>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</si>
  <si>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</si>
  <si>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</si>
  <si>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</si>
  <si>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</si>
  <si>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</si>
  <si>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</si>
  <si>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</si>
  <si>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</si>
  <si>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</si>
  <si>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</si>
  <si>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</si>
  <si>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</si>
  <si>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</si>
  <si>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</si>
  <si>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</si>
  <si>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</si>
  <si>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</si>
  <si>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</si>
  <si>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</si>
  <si>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</si>
  <si>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</si>
  <si>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</si>
  <si>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</si>
  <si>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</si>
  <si>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</si>
  <si>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</si>
  <si>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</si>
  <si>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</si>
  <si>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</si>
  <si>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</si>
  <si>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</si>
  <si>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</si>
  <si>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</si>
  <si>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</si>
  <si>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</si>
  <si>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</si>
  <si>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</si>
  <si>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</si>
  <si>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</si>
  <si>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</si>
  <si>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</si>
  <si>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</si>
  <si>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</si>
  <si>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</si>
  <si>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</si>
  <si>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</si>
  <si>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</si>
  <si>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</si>
  <si>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</si>
  <si>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</si>
  <si>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</si>
  <si>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</si>
  <si>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</si>
  <si>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</si>
  <si>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</si>
  <si>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</si>
  <si>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</si>
  <si>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</si>
  <si>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</si>
  <si>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</si>
  <si>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</si>
  <si>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</si>
  <si>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</si>
  <si>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</si>
  <si>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</si>
  <si>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</si>
  <si>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</si>
  <si>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</si>
  <si>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</si>
  <si>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</si>
  <si>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</si>
  <si>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</si>
  <si>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</si>
  <si>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</si>
  <si>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</si>
  <si>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</si>
  <si>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</si>
  <si>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</si>
  <si>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</si>
  <si>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</si>
  <si>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</si>
  <si>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</si>
  <si>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</si>
  <si>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</si>
  <si>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</si>
  <si>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</si>
  <si>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</si>
  <si>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</si>
  <si>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</si>
  <si>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</si>
  <si>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</si>
  <si>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</si>
  <si>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</si>
  <si>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</si>
  <si>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</si>
  <si>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</si>
  <si>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</si>
  <si>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</si>
  <si>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</si>
  <si>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</si>
  <si>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</si>
  <si>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</si>
  <si>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</si>
  <si>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</si>
  <si>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</si>
  <si>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</si>
  <si>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</si>
  <si>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</si>
  <si>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</si>
  <si>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</si>
  <si>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</si>
  <si>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</si>
  <si>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</si>
  <si>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</si>
  <si>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</si>
  <si>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</si>
  <si>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</si>
  <si>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</si>
  <si>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</si>
  <si>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</si>
  <si>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</si>
  <si>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</si>
  <si>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</si>
  <si>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</si>
  <si>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</si>
  <si>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</si>
  <si>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</si>
  <si>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</si>
  <si>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</si>
  <si>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</si>
  <si>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</si>
  <si>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</si>
  <si>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</si>
  <si>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</si>
  <si>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</si>
  <si>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</si>
  <si>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</si>
  <si>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</si>
  <si>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</si>
  <si>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</si>
  <si>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</si>
  <si>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</si>
  <si>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</si>
  <si>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</si>
  <si>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</si>
  <si>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</si>
  <si>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</si>
  <si>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</si>
  <si>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</si>
  <si>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</si>
  <si>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</si>
  <si>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</si>
  <si>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</si>
  <si>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</si>
  <si>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</si>
  <si>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</si>
  <si>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</si>
  <si>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</si>
  <si>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</si>
  <si>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</si>
  <si>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</si>
  <si>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</si>
  <si>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</si>
  <si>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</si>
  <si>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</si>
  <si>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</si>
  <si>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</si>
  <si>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</si>
  <si>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</si>
  <si>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</si>
  <si>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</si>
  <si>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</si>
  <si>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</si>
  <si>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</si>
  <si>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</si>
  <si>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</si>
  <si>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</si>
  <si>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</si>
  <si>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</si>
  <si>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</si>
  <si>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</si>
  <si>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</si>
  <si>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</si>
  <si>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</si>
  <si>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</si>
  <si>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</si>
  <si>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</si>
  <si>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</si>
  <si>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</si>
  <si>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</si>
  <si>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</si>
  <si>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</si>
  <si>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</si>
  <si>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</si>
  <si>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</si>
  <si>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</si>
  <si>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</si>
  <si>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</si>
  <si>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</si>
  <si>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</si>
  <si>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</si>
  <si>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</si>
  <si>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</si>
  <si>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</si>
  <si>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</si>
  <si>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</si>
  <si>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</si>
  <si>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</si>
  <si>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</si>
  <si>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</si>
  <si>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</si>
  <si>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</si>
  <si>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</si>
  <si>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</si>
  <si>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</si>
  <si>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</si>
  <si>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</si>
  <si>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</si>
  <si>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</si>
  <si>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</si>
  <si>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</si>
  <si>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</si>
  <si>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</si>
  <si>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</si>
  <si>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</si>
  <si>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</si>
  <si>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</si>
  <si>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</si>
  <si>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</si>
  <si>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</si>
  <si>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</si>
  <si>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</si>
  <si>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</si>
  <si>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</si>
  <si>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</si>
  <si>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</si>
  <si>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</si>
  <si>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</si>
  <si>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</si>
  <si>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</si>
  <si>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</si>
  <si>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</si>
  <si>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</si>
  <si>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</si>
  <si>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</si>
  <si>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</si>
  <si>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</si>
  <si>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</si>
  <si>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</si>
  <si>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</si>
  <si>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</si>
  <si>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</si>
  <si>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</si>
  <si>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</si>
  <si>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</si>
  <si>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</si>
  <si>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</si>
  <si>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</si>
  <si>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</si>
  <si>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</si>
  <si>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</si>
  <si>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</si>
  <si>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</si>
  <si>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</si>
  <si>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</si>
  <si>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</si>
  <si>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</si>
  <si>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</si>
  <si>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</si>
  <si>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</si>
  <si>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</si>
  <si>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</si>
  <si>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</si>
  <si>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</si>
  <si>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</si>
  <si>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</si>
  <si>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</si>
  <si>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</si>
  <si>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</si>
  <si>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</si>
  <si>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</si>
  <si>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</si>
  <si>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</si>
  <si>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</si>
  <si>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</si>
  <si>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</si>
  <si>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</si>
  <si>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</si>
  <si>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</si>
  <si>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</si>
  <si>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</si>
  <si>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</si>
  <si>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</si>
  <si>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</si>
  <si>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</si>
  <si>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</si>
  <si>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</si>
  <si>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</si>
  <si>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</si>
  <si>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</si>
  <si>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</si>
  <si>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</si>
  <si>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</si>
  <si>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</si>
  <si>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</si>
  <si>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</si>
  <si>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</si>
  <si>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</si>
  <si>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</si>
  <si>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</si>
  <si>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</si>
  <si>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</si>
  <si>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</si>
  <si>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</si>
  <si>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</si>
  <si>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</si>
  <si>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</si>
  <si>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</si>
  <si>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</si>
  <si>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</si>
  <si>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</si>
  <si>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</si>
  <si>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</si>
  <si>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</si>
  <si>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</si>
  <si>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</si>
  <si>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</si>
  <si>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</si>
  <si>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</si>
  <si>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</si>
  <si>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</si>
  <si>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</si>
  <si>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</si>
  <si>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</si>
  <si>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</si>
  <si>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</si>
  <si>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</si>
  <si>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</si>
  <si>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</si>
  <si>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</si>
  <si>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</si>
  <si>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</si>
  <si>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</si>
  <si>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</si>
  <si>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</si>
  <si>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</si>
  <si>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</si>
  <si>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</si>
  <si>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</si>
  <si>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</si>
  <si>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</si>
  <si>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</si>
  <si>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</si>
  <si>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</si>
  <si>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</si>
  <si>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</si>
  <si>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</si>
  <si>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</si>
  <si>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</si>
  <si>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</si>
  <si>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</si>
  <si>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</si>
  <si>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</si>
  <si>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</si>
  <si>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</si>
  <si>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</si>
  <si>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</si>
  <si>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</si>
  <si>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</si>
  <si>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</si>
  <si>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</si>
  <si>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</si>
  <si>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</si>
  <si>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</si>
  <si>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</si>
  <si>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</si>
  <si>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</si>
  <si>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</si>
  <si>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</si>
  <si>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</si>
  <si>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</si>
  <si>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</si>
  <si>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</si>
  <si>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</si>
  <si>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</si>
  <si>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</si>
  <si>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</si>
  <si>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</si>
  <si>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</si>
  <si>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</si>
  <si>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</si>
  <si>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</si>
  <si>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</si>
  <si>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</si>
  <si>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</si>
  <si>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</si>
  <si>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</si>
  <si>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</si>
  <si>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</si>
  <si>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</si>
  <si>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</si>
  <si>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</si>
  <si>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</si>
  <si>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</si>
  <si>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</si>
  <si>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</si>
  <si>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</si>
  <si>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</si>
  <si>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</si>
  <si>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</si>
  <si>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</si>
  <si>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</si>
  <si>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</si>
  <si>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</si>
  <si>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</si>
  <si>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</si>
  <si>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</si>
  <si>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</si>
  <si>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</si>
  <si>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</si>
  <si>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</si>
  <si>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</si>
  <si>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</si>
  <si>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</si>
  <si>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</si>
  <si>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</si>
  <si>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</si>
  <si>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</si>
  <si>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</si>
  <si>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</si>
  <si>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</si>
  <si>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</si>
  <si>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</si>
  <si>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</si>
  <si>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</si>
  <si>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</si>
  <si>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</si>
  <si>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</si>
  <si>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</si>
  <si>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</si>
  <si>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</si>
  <si>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</si>
  <si>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</si>
  <si>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</si>
  <si>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</si>
  <si>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</si>
  <si>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</si>
  <si>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</si>
  <si>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</si>
  <si>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</si>
  <si>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</si>
  <si>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</si>
  <si>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</si>
  <si>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</si>
  <si>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</si>
  <si>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</si>
  <si>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</si>
  <si>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</si>
  <si>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</si>
  <si>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</si>
  <si>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</si>
  <si>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</si>
  <si>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</si>
  <si>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</si>
  <si>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</si>
  <si>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</si>
  <si>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</si>
  <si>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</si>
  <si>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</si>
  <si>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</si>
  <si>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</si>
  <si>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</si>
  <si>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</si>
  <si>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</si>
  <si>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</si>
  <si>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</si>
  <si>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</si>
  <si>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</si>
  <si>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</si>
  <si>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</si>
  <si>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</si>
  <si>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</si>
  <si>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</si>
  <si>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</si>
  <si>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</si>
  <si>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</si>
  <si>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</si>
  <si>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</si>
  <si>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</si>
  <si>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</si>
  <si>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</si>
  <si>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</si>
  <si>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</si>
  <si>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</si>
  <si>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</si>
  <si>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</si>
  <si>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</si>
  <si>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</si>
  <si>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</si>
  <si>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</si>
  <si>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</si>
  <si>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</si>
  <si>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</si>
  <si>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</si>
  <si>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</si>
  <si>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</si>
  <si>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</si>
  <si>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</si>
  <si>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</si>
  <si>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</si>
  <si>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</si>
  <si>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</si>
  <si>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</si>
  <si>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</si>
  <si>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</si>
  <si>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</si>
  <si>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</si>
  <si>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</si>
  <si>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</si>
  <si>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</si>
  <si>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</si>
  <si>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</si>
  <si>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</si>
  <si>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</si>
  <si>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</si>
  <si>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</si>
  <si>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</si>
  <si>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</si>
  <si>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</si>
  <si>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</si>
  <si>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</si>
  <si>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</si>
  <si>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</si>
  <si>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</si>
  <si>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</si>
  <si>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</si>
  <si>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</si>
  <si>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</si>
  <si>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</si>
  <si>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</si>
  <si>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</si>
  <si>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</si>
  <si>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</si>
  <si>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</si>
  <si>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</si>
  <si>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</si>
  <si>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</si>
  <si>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</si>
  <si>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</si>
  <si>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</si>
  <si>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</si>
  <si>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</si>
  <si>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</si>
  <si>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</si>
  <si>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</si>
  <si>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</si>
  <si>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</si>
  <si>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</si>
  <si>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</si>
  <si>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</si>
  <si>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</si>
  <si>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</si>
  <si>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</si>
  <si>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</si>
  <si>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</si>
  <si>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</si>
  <si>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</si>
  <si>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</si>
  <si>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</si>
  <si>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</si>
  <si>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</si>
  <si>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</si>
  <si>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</si>
  <si>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</si>
  <si>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</si>
  <si>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</si>
  <si>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</si>
  <si>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</si>
  <si>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</si>
  <si>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</si>
  <si>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</si>
  <si>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</si>
  <si>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</si>
  <si>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</si>
  <si>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</si>
  <si>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</si>
  <si>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</si>
  <si>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</si>
  <si>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</si>
  <si>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</si>
  <si>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</si>
  <si>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</si>
  <si>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</si>
  <si>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</si>
  <si>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</si>
  <si>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</si>
  <si>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</si>
  <si>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</si>
  <si>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</si>
  <si>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</si>
  <si>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</si>
  <si>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</si>
  <si>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</si>
  <si>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</si>
  <si>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</si>
  <si>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</si>
  <si>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</si>
  <si>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</si>
  <si>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</si>
  <si>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</si>
  <si>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</si>
  <si>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</si>
  <si>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</si>
  <si>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</si>
  <si>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</si>
  <si>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</si>
  <si>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</si>
  <si>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</si>
  <si>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</si>
  <si>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</si>
  <si>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</si>
  <si>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</si>
  <si>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</si>
  <si>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</si>
  <si>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</si>
  <si>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</si>
  <si>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</si>
  <si>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</si>
  <si>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</si>
  <si>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</si>
  <si>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</si>
  <si>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</si>
  <si>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</si>
  <si>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</si>
  <si>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</si>
  <si>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</si>
  <si>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</si>
  <si>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</si>
  <si>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</si>
  <si>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</si>
  <si>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</si>
  <si>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</si>
  <si>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</si>
  <si>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</si>
  <si>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</si>
  <si>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</si>
  <si>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</si>
  <si>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</si>
  <si>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</si>
  <si>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</si>
  <si>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</si>
  <si>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</si>
  <si>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</si>
  <si>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</si>
  <si>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</si>
  <si>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</si>
  <si>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</si>
  <si>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</si>
  <si>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</si>
  <si>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</si>
  <si>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</si>
  <si>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</si>
  <si>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</si>
  <si>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</si>
  <si>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</si>
  <si>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</si>
  <si>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</si>
  <si>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</si>
  <si>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</si>
  <si>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</si>
  <si>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</si>
  <si>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</si>
  <si>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</si>
  <si>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</si>
  <si>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</si>
  <si>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</si>
  <si>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</si>
  <si>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</si>
  <si>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</si>
  <si>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</si>
  <si>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</si>
  <si>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</si>
  <si>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</si>
  <si>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</si>
  <si>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</si>
  <si>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</si>
  <si>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</si>
  <si>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</si>
  <si>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</si>
  <si>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</si>
  <si>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</si>
  <si>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</si>
  <si>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</si>
  <si>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</si>
  <si>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</si>
  <si>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</si>
  <si>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</si>
  <si>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</si>
  <si>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</si>
  <si>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</si>
  <si>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</si>
  <si>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</si>
  <si>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</si>
  <si>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</si>
  <si>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</si>
  <si>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</si>
  <si>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</si>
  <si>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</si>
  <si>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</si>
  <si>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</si>
  <si>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</si>
  <si>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</si>
  <si>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</si>
  <si>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</si>
  <si>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</si>
  <si>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</si>
  <si>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</si>
  <si>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</si>
  <si>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</si>
  <si>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</si>
  <si>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</si>
  <si>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</si>
  <si>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</si>
  <si>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</si>
  <si>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</si>
  <si>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</si>
  <si>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</si>
  <si>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</si>
  <si>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</si>
  <si>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</si>
  <si>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</si>
  <si>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</si>
  <si>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</si>
  <si>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</si>
  <si>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</si>
  <si>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</si>
  <si>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</si>
  <si>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</si>
  <si>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</si>
  <si>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</si>
  <si>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</si>
  <si>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</si>
  <si>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</si>
  <si>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</si>
  <si>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</si>
  <si>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</si>
  <si>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</si>
  <si>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</si>
  <si>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</si>
  <si>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</si>
  <si>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</si>
  <si>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</si>
  <si>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</si>
  <si>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</si>
  <si>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</si>
  <si>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</si>
  <si>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</si>
  <si>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</si>
  <si>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</si>
  <si>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</si>
  <si>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</si>
  <si>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</si>
  <si>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</si>
  <si>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</si>
  <si>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</si>
  <si>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</si>
  <si>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</si>
  <si>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</si>
  <si>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</si>
  <si>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</si>
  <si>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</si>
  <si>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</si>
  <si>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</si>
  <si>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</si>
  <si>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</si>
  <si>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</si>
  <si>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</si>
  <si>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</si>
  <si>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</si>
  <si>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</si>
  <si>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</si>
  <si>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</si>
  <si>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</si>
  <si>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</si>
  <si>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</si>
  <si>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</si>
  <si>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</si>
  <si>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</si>
  <si>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</si>
  <si>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</si>
  <si>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</si>
  <si>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</si>
  <si>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</si>
  <si>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</si>
  <si>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</si>
  <si>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</si>
  <si>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</si>
  <si>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</si>
  <si>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</si>
  <si>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</si>
  <si>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</si>
  <si>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</si>
  <si>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</si>
  <si>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</si>
  <si>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</si>
  <si>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</si>
  <si>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</si>
  <si>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</si>
  <si>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</si>
  <si>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</si>
  <si>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</si>
  <si>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</si>
  <si>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</si>
  <si>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</si>
  <si>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</si>
  <si>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</si>
  <si>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</si>
  <si>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</si>
  <si>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</si>
  <si>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</si>
  <si>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</si>
  <si>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</si>
  <si>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</si>
  <si>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</si>
  <si>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</si>
  <si>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</si>
  <si>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</si>
  <si>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</si>
  <si>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</si>
  <si>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</si>
  <si>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</si>
  <si>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</si>
  <si>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</si>
  <si>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</si>
  <si>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</si>
  <si>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</si>
  <si>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</si>
  <si>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</si>
  <si>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</si>
  <si>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</si>
  <si>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</si>
  <si>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</si>
  <si>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</si>
  <si>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</si>
  <si>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</si>
  <si>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</si>
  <si>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</si>
  <si>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</si>
  <si>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</si>
  <si>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</si>
  <si>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</si>
  <si>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</si>
  <si>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</si>
  <si>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</si>
  <si>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</si>
  <si>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</si>
  <si>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</si>
  <si>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</si>
  <si>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</si>
  <si>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</si>
  <si>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</si>
  <si>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</si>
  <si>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</si>
  <si>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</si>
  <si>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</si>
  <si>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</si>
  <si>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</si>
  <si>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</si>
  <si>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</si>
  <si>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</si>
  <si>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</si>
  <si>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</si>
  <si>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</si>
  <si>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</si>
  <si>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</si>
  <si>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</si>
  <si>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</si>
  <si>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</si>
  <si>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</si>
  <si>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</si>
  <si>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</si>
  <si>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</si>
  <si>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</si>
  <si>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</si>
  <si>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</si>
  <si>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</si>
  <si>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</si>
  <si>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</si>
  <si>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</si>
  <si>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</si>
  <si>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</si>
  <si>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</si>
  <si>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</si>
  <si>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</si>
  <si>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</si>
  <si>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</si>
  <si>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</si>
  <si>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</si>
  <si>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</si>
  <si>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</si>
  <si>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</si>
  <si>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</si>
  <si>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</si>
  <si>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</si>
  <si>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</si>
  <si>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</si>
  <si>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</si>
  <si>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</si>
  <si>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</si>
  <si>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</si>
  <si>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</si>
  <si>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</si>
  <si>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</si>
  <si>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</si>
  <si>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</si>
  <si>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</si>
  <si>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</si>
  <si>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</si>
  <si>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</si>
  <si>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</si>
  <si>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</si>
  <si>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</si>
  <si>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</si>
  <si>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</si>
  <si>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</si>
  <si>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</si>
  <si>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</si>
  <si>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</si>
  <si>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</si>
  <si>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</si>
  <si>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</si>
  <si>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</si>
  <si>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</si>
  <si>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</si>
  <si>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</si>
  <si>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</si>
  <si>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</si>
  <si>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</si>
  <si>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</si>
  <si>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</si>
  <si>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</si>
  <si>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</si>
  <si>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</si>
  <si>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</si>
  <si>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</si>
  <si>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</si>
  <si>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</si>
  <si>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</si>
  <si>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</si>
  <si>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</si>
  <si>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</si>
  <si>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</si>
  <si>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</si>
  <si>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</si>
  <si>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</si>
  <si>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</si>
  <si>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</si>
  <si>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</si>
  <si>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</si>
  <si>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</si>
  <si>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</si>
  <si>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</si>
  <si>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</si>
  <si>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</si>
  <si>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</si>
  <si>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</si>
  <si>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</si>
  <si>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</si>
  <si>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</si>
  <si>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</si>
  <si>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</si>
  <si>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</si>
  <si>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</si>
  <si>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</si>
  <si>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</si>
  <si>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</si>
  <si>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</si>
  <si>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</si>
  <si>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</si>
  <si>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</si>
  <si>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</si>
  <si>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</si>
  <si>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</si>
  <si>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</si>
  <si>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</si>
  <si>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</si>
  <si>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</si>
  <si>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</si>
  <si>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</si>
  <si>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</si>
  <si>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</si>
  <si>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</si>
  <si>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</si>
  <si>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</si>
  <si>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</si>
  <si>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</si>
  <si>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</si>
  <si>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</si>
  <si>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</si>
  <si>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</si>
  <si>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</si>
  <si>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</si>
  <si>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</si>
  <si>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</si>
  <si>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</si>
  <si>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</si>
  <si>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</si>
  <si>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</si>
  <si>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</si>
  <si>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</si>
  <si>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</si>
  <si>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</si>
  <si>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</si>
  <si>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</si>
  <si>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</si>
  <si>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</si>
  <si>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</si>
  <si>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</si>
  <si>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</si>
  <si>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</si>
  <si>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</si>
  <si>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</si>
  <si>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</si>
  <si>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</si>
  <si>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</si>
  <si>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</si>
  <si>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</si>
  <si>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</si>
  <si>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</si>
  <si>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</si>
  <si>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</si>
  <si>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</si>
  <si>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</si>
  <si>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</si>
  <si>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</si>
  <si>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</si>
  <si>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</si>
  <si>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</si>
  <si>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</si>
  <si>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</si>
  <si>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</si>
  <si>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</si>
  <si>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</si>
  <si>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</si>
  <si>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</si>
  <si>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</si>
  <si>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</si>
  <si>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</si>
  <si>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</si>
  <si>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</si>
  <si>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</si>
  <si>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</si>
  <si>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</si>
  <si>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</si>
  <si>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</si>
  <si>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</si>
  <si>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</si>
  <si>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</si>
  <si>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</si>
  <si>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</si>
  <si>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</si>
  <si>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</si>
  <si>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</si>
  <si>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</si>
  <si>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</si>
  <si>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</si>
  <si>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</si>
  <si>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</si>
  <si>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</si>
  <si>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</si>
  <si>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</si>
  <si>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</si>
  <si>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</si>
  <si>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</si>
  <si>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</si>
  <si>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</si>
  <si>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</si>
  <si>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</si>
  <si>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</si>
  <si>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</si>
  <si>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</si>
  <si>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</si>
  <si>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</si>
  <si>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</si>
  <si>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</si>
  <si>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</si>
  <si>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</si>
  <si>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</si>
  <si>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</si>
  <si>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</si>
  <si>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</si>
  <si>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</si>
  <si>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</si>
  <si>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</si>
  <si>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</si>
  <si>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</si>
  <si>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</si>
  <si>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</si>
  <si>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</si>
  <si>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</si>
  <si>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</si>
  <si>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</si>
  <si>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</si>
  <si>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</si>
  <si>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</si>
  <si>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</si>
  <si>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</si>
  <si>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</si>
  <si>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</si>
  <si>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</si>
  <si>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</si>
  <si>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</si>
  <si>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</si>
  <si>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</si>
  <si>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</si>
  <si>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</si>
  <si>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</si>
  <si>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</si>
  <si>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</si>
  <si>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</si>
  <si>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</si>
  <si>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</si>
  <si>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</si>
  <si>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</si>
  <si>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</si>
  <si>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</si>
  <si>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</si>
  <si>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</si>
  <si>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</si>
  <si>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</si>
  <si>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</si>
  <si>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</si>
  <si>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</si>
  <si>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</si>
  <si>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</si>
  <si>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</si>
  <si>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</si>
  <si>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</si>
  <si>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</si>
  <si>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</si>
  <si>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</si>
  <si>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</si>
  <si>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</si>
  <si>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</si>
  <si>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</si>
  <si>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</si>
  <si>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</si>
  <si>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</si>
  <si>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</si>
  <si>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</si>
  <si>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</si>
  <si>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</si>
  <si>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</si>
  <si>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</si>
  <si>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</si>
  <si>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</si>
  <si>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</si>
  <si>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</si>
  <si>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</si>
  <si>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</si>
  <si>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</si>
  <si>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</si>
  <si>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</si>
  <si>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</si>
  <si>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</si>
  <si>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</si>
  <si>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</si>
  <si>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</si>
  <si>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</si>
  <si>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</si>
  <si>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</si>
  <si>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</si>
  <si>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</si>
  <si>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</si>
  <si>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</si>
  <si>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</si>
  <si>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</si>
  <si>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</si>
  <si>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</si>
  <si>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</si>
  <si>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</si>
  <si>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</si>
  <si>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</si>
  <si>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</si>
  <si>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</si>
  <si>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</si>
  <si>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</si>
  <si>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</si>
  <si>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</si>
  <si>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</si>
  <si>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</si>
  <si>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</si>
  <si>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</si>
  <si>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</si>
  <si>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</si>
  <si>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</si>
  <si>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</si>
  <si>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</si>
  <si>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</si>
  <si>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</si>
  <si>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</si>
  <si>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</si>
  <si>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</si>
  <si>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</si>
  <si>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</si>
  <si>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</si>
  <si>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</si>
  <si>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</si>
  <si>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</si>
  <si>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</si>
  <si>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</si>
  <si>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</si>
  <si>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</si>
  <si>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</si>
  <si>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</si>
  <si>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</si>
  <si>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</si>
  <si>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</si>
  <si>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</si>
  <si>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</si>
  <si>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</si>
  <si>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</si>
  <si>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</si>
  <si>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</si>
  <si>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</si>
  <si>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</si>
  <si>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</si>
  <si>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</si>
  <si>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</si>
  <si>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</si>
  <si>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</si>
  <si>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</si>
  <si>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</si>
  <si>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</si>
  <si>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</si>
  <si>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</si>
  <si>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</si>
  <si>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</si>
  <si>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</si>
  <si>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</si>
  <si>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</si>
  <si>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</si>
  <si>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</si>
  <si>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</si>
  <si>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</si>
  <si>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</si>
  <si>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</si>
  <si>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</si>
  <si>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</si>
  <si>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</si>
  <si>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</si>
  <si>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</si>
  <si>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</si>
  <si>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</si>
  <si>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</si>
  <si>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</si>
  <si>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</si>
  <si>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</si>
  <si>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</si>
  <si>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</si>
  <si>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</si>
  <si>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</si>
  <si>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</si>
  <si>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</si>
  <si>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</si>
  <si>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</si>
  <si>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</si>
  <si>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</si>
  <si>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</si>
  <si>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</si>
  <si>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</si>
  <si>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</si>
  <si>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</si>
  <si>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</si>
  <si>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</si>
  <si>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</si>
  <si>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</si>
  <si>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</si>
  <si>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</si>
  <si>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</si>
  <si>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</si>
  <si>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</si>
  <si>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</si>
  <si>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</si>
  <si>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</si>
  <si>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</si>
  <si>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</si>
  <si>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</si>
  <si>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</si>
  <si>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</si>
  <si>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</si>
  <si>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</si>
  <si>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</si>
  <si>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</si>
  <si>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</si>
  <si>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</si>
  <si>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</si>
  <si>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</si>
  <si>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</si>
  <si>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</si>
  <si>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</si>
  <si>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</si>
  <si>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</si>
  <si>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</si>
  <si>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</si>
  <si>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</si>
  <si>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</si>
  <si>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</si>
  <si>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</si>
  <si>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</si>
  <si>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</si>
  <si>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</si>
  <si>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</si>
  <si>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</si>
  <si>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</si>
  <si>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</si>
  <si>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</si>
  <si>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</si>
  <si>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</si>
  <si>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</si>
  <si>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</si>
  <si>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</si>
  <si>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</si>
  <si>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</si>
  <si>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</si>
  <si>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</si>
  <si>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</si>
  <si>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</si>
  <si>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</si>
  <si>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</si>
  <si>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</si>
  <si>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</si>
  <si>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</si>
  <si>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</si>
  <si>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</si>
  <si>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</si>
  <si>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</si>
  <si>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</si>
  <si>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</si>
  <si>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</si>
  <si>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</si>
  <si>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</si>
  <si>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</si>
  <si>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</si>
  <si>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</si>
  <si>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</si>
  <si>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</si>
  <si>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</si>
  <si>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</si>
  <si>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</si>
  <si>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</si>
  <si>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</si>
  <si>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</si>
  <si>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</si>
  <si>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</si>
  <si>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</si>
  <si>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</si>
  <si>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</si>
  <si>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</si>
  <si>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</si>
  <si>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</si>
  <si>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</si>
  <si>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</si>
  <si>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</si>
  <si>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</si>
  <si>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</si>
  <si>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</si>
  <si>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</si>
  <si>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</si>
  <si>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</si>
  <si>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</si>
  <si>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</si>
  <si>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</si>
  <si>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</si>
  <si>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</si>
  <si>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</si>
  <si>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</si>
  <si>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</si>
  <si>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</si>
  <si>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</si>
  <si>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</si>
  <si>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</si>
  <si>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</si>
  <si>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</si>
  <si>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</si>
  <si>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</si>
  <si>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</si>
  <si>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</si>
  <si>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</si>
  <si>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</si>
  <si>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</si>
  <si>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</si>
  <si>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</si>
  <si>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</si>
  <si>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</si>
  <si>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</si>
  <si>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</si>
  <si>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</si>
  <si>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</si>
  <si>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</si>
  <si>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</si>
  <si>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</si>
  <si>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</si>
  <si>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</si>
  <si>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</si>
  <si>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</si>
  <si>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</si>
  <si>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</si>
  <si>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</si>
  <si>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</si>
  <si>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</si>
  <si>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</si>
  <si>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</si>
  <si>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</si>
  <si>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</si>
  <si>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</si>
  <si>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</si>
  <si>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</si>
  <si>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</si>
  <si>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</si>
  <si>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</si>
  <si>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</si>
  <si>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</si>
  <si>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</si>
  <si>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</si>
  <si>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</si>
  <si>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</si>
  <si>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</si>
  <si>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</si>
  <si>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</si>
  <si>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</si>
  <si>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</si>
  <si>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</si>
  <si>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</si>
  <si>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</si>
  <si>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</si>
  <si>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</si>
  <si>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</si>
  <si>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</si>
  <si>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</si>
  <si>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</si>
  <si>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</si>
  <si>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</si>
  <si>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</si>
  <si>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</si>
  <si>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</si>
  <si>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</si>
  <si>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</si>
  <si>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</si>
  <si>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</si>
  <si>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</si>
  <si>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</si>
  <si>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</si>
  <si>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</si>
  <si>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</si>
  <si>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</si>
  <si>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</si>
  <si>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</si>
  <si>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</si>
  <si>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</si>
  <si>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</si>
  <si>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</si>
  <si>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</si>
  <si>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</si>
  <si>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</si>
  <si>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</si>
  <si>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</si>
  <si>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</si>
  <si>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</si>
  <si>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</si>
  <si>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</si>
  <si>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</si>
  <si>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</si>
  <si>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</si>
  <si>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</si>
  <si>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</si>
  <si>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</si>
  <si>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</si>
  <si>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</si>
  <si>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</si>
  <si>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</si>
  <si>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</si>
  <si>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</si>
  <si>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</si>
  <si>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</si>
  <si>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</si>
  <si>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</si>
  <si>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</si>
  <si>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</si>
  <si>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</si>
  <si>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</si>
  <si>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</si>
  <si>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</si>
  <si>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</si>
  <si>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</si>
  <si>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</si>
  <si>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</si>
  <si>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</si>
  <si>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</si>
  <si>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</si>
  <si>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</si>
  <si>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</si>
  <si>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</si>
  <si>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</si>
  <si>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</si>
  <si>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</si>
  <si>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</si>
  <si>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</si>
  <si>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</si>
  <si>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</si>
  <si>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</si>
  <si>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</si>
  <si>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</si>
  <si>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</si>
  <si>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</si>
  <si>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</si>
  <si>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</si>
  <si>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</si>
  <si>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</si>
  <si>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</si>
  <si>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</si>
  <si>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</si>
  <si>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</si>
  <si>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</si>
  <si>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</si>
  <si>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</si>
  <si>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</si>
  <si>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</si>
  <si>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</si>
  <si>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</si>
  <si>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</si>
  <si>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</si>
  <si>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</si>
  <si>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</si>
  <si>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</si>
  <si>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</si>
  <si>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</si>
  <si>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</si>
  <si>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</si>
  <si>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</si>
  <si>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</si>
  <si>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</si>
  <si>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</si>
  <si>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</si>
  <si>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</si>
  <si>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</si>
  <si>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</si>
  <si>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</si>
  <si>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</si>
  <si>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</si>
  <si>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</si>
  <si>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</si>
  <si>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</si>
  <si>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</si>
  <si>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</si>
  <si>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</si>
  <si>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</si>
  <si>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</si>
  <si>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</si>
  <si>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</si>
  <si>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</si>
  <si>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</si>
  <si>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</si>
  <si>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</si>
  <si>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</si>
  <si>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</si>
  <si>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</si>
  <si>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</si>
  <si>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</si>
  <si>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</si>
  <si>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</si>
  <si>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</si>
  <si>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</si>
  <si>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</si>
  <si>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</si>
  <si>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</si>
  <si>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</si>
  <si>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</si>
  <si>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</si>
  <si>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</si>
  <si>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</si>
  <si>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</si>
  <si>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</si>
  <si>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</si>
  <si>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</si>
  <si>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</si>
  <si>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</si>
  <si>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</si>
  <si>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</si>
  <si>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</si>
  <si>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</si>
  <si>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</si>
  <si>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</si>
  <si>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</si>
  <si>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</si>
  <si>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</si>
  <si>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</si>
  <si>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</si>
  <si>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</si>
  <si>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</si>
  <si>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</si>
  <si>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</si>
  <si>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</si>
  <si>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</si>
  <si>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</si>
  <si>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</si>
  <si>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</si>
  <si>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</si>
  <si>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</si>
  <si>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</si>
  <si>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</si>
  <si>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</si>
  <si>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</si>
  <si>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</si>
  <si>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</si>
  <si>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</si>
  <si>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</si>
  <si>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</si>
  <si>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</si>
  <si>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</si>
  <si>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</si>
  <si>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</si>
  <si>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</si>
  <si>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</si>
  <si>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</si>
  <si>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</si>
  <si>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</si>
  <si>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</si>
  <si>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</si>
  <si>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</si>
  <si>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</si>
  <si>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</si>
  <si>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</si>
  <si>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</si>
  <si>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</si>
  <si>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</si>
  <si>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</si>
  <si>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</si>
  <si>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</si>
  <si>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</si>
  <si>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</si>
  <si>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</si>
  <si>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</si>
  <si>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</si>
  <si>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</si>
  <si>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</si>
  <si>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</si>
  <si>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</si>
  <si>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</si>
  <si>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</si>
  <si>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</si>
  <si>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</si>
  <si>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</si>
  <si>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</si>
  <si>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</si>
  <si>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</si>
  <si>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</si>
  <si>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</si>
  <si>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</si>
  <si>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</si>
  <si>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</si>
  <si>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</si>
  <si>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</si>
  <si>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</si>
  <si>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</si>
  <si>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</si>
  <si>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</si>
  <si>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</si>
  <si>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</si>
  <si>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</si>
  <si>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</si>
  <si>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</si>
  <si>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</si>
  <si>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</si>
  <si>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</si>
  <si>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</si>
  <si>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</si>
  <si>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</si>
  <si>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</si>
  <si>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</si>
  <si>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</si>
  <si>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</si>
  <si>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</si>
  <si>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</si>
  <si>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</si>
  <si>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</si>
  <si>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</si>
  <si>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</si>
  <si>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</si>
  <si>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</si>
  <si>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</si>
  <si>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</si>
  <si>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</si>
  <si>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</si>
  <si>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</si>
  <si>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</si>
  <si>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</si>
  <si>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</si>
  <si>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</si>
  <si>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</si>
  <si>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</si>
  <si>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</si>
  <si>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</si>
  <si>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</si>
  <si>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</si>
  <si>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</si>
  <si>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</si>
  <si>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</si>
  <si>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</si>
  <si>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</si>
  <si>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</si>
  <si>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</si>
  <si>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</si>
  <si>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</si>
  <si>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</si>
  <si>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</si>
  <si>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</si>
  <si>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</si>
  <si>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</si>
  <si>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</si>
  <si>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</si>
  <si>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</si>
  <si>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</si>
  <si>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</si>
  <si>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</si>
  <si>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</si>
  <si>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</si>
  <si>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</si>
  <si>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</si>
  <si>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</si>
  <si>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</si>
  <si>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</si>
  <si>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</si>
  <si>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</si>
  <si>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</si>
  <si>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</si>
  <si>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</si>
  <si>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</si>
  <si>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</si>
  <si>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</si>
  <si>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</si>
  <si>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</si>
  <si>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</si>
  <si>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</si>
  <si>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</si>
  <si>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</si>
  <si>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</si>
  <si>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</si>
  <si>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</si>
  <si>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</si>
  <si>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</si>
  <si>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</si>
  <si>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</si>
  <si>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</si>
  <si>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</si>
  <si>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</si>
  <si>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</si>
  <si>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</si>
  <si>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</si>
  <si>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</si>
  <si>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</si>
  <si>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</si>
  <si>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</si>
  <si>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</si>
  <si>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</si>
  <si>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</si>
  <si>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</si>
  <si>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</si>
  <si>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</si>
  <si>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</si>
  <si>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</si>
  <si>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</si>
  <si>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</si>
  <si>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</si>
  <si>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</si>
  <si>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</si>
  <si>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</si>
  <si>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</si>
  <si>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</si>
  <si>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</si>
  <si>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</si>
  <si>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</si>
  <si>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</si>
  <si>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</si>
  <si>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</si>
  <si>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</si>
  <si>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</si>
  <si>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</si>
  <si>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</si>
  <si>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</si>
  <si>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</si>
  <si>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</si>
  <si>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</si>
  <si>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</si>
  <si>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</si>
  <si>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</si>
  <si>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</si>
  <si>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</si>
  <si>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</si>
  <si>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</si>
  <si>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</si>
  <si>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</si>
  <si>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</si>
  <si>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</si>
  <si>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</si>
  <si>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</si>
  <si>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</si>
  <si>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</si>
  <si>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</si>
  <si>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</si>
  <si>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</si>
  <si>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</si>
  <si>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</si>
  <si>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</si>
  <si>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</si>
  <si>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</si>
  <si>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</si>
  <si>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</si>
  <si>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</si>
  <si>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</si>
  <si>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</si>
  <si>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</si>
  <si>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</si>
  <si>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</si>
  <si>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</si>
  <si>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</si>
  <si>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</si>
  <si>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</si>
  <si>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</si>
  <si>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</si>
  <si>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</si>
  <si>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</si>
  <si>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</si>
  <si>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</si>
  <si>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</si>
  <si>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</si>
  <si>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</si>
  <si>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</si>
  <si>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</si>
  <si>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</si>
  <si>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</si>
  <si>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</si>
  <si>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</si>
  <si>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</si>
  <si>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</si>
  <si>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</si>
  <si>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</si>
  <si>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</si>
  <si>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</si>
  <si>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</si>
  <si>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</si>
  <si>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</si>
  <si>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</si>
  <si>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</si>
  <si>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</si>
  <si>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</si>
  <si>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</si>
  <si>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</si>
  <si>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</si>
  <si>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</si>
  <si>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</si>
  <si>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</si>
  <si>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</si>
  <si>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</si>
  <si>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</si>
  <si>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</si>
  <si>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</si>
  <si>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</si>
  <si>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</si>
  <si>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</si>
  <si>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</si>
  <si>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</si>
  <si>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</si>
  <si>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</si>
  <si>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</si>
  <si>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</si>
  <si>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</si>
  <si>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</si>
  <si>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</si>
  <si>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</si>
  <si>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</si>
  <si>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</si>
  <si>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</si>
  <si>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</si>
  <si>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</si>
  <si>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</si>
  <si>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</si>
  <si>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</si>
  <si>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</si>
  <si>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</si>
  <si>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</si>
  <si>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</si>
  <si>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</si>
  <si>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</si>
  <si>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</si>
  <si>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</si>
  <si>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</si>
  <si>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</si>
  <si>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</si>
  <si>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</si>
  <si>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</si>
  <si>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</si>
  <si>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</si>
  <si>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</si>
  <si>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</si>
  <si>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</si>
  <si>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</si>
  <si>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</si>
  <si>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</si>
  <si>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</si>
  <si>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</si>
  <si>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</si>
  <si>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</si>
  <si>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</si>
  <si>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</si>
  <si>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</si>
  <si>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</si>
  <si>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</si>
  <si>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</si>
  <si>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</si>
  <si>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</si>
  <si>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</si>
  <si>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</si>
  <si>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</si>
  <si>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</si>
  <si>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</si>
  <si>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</si>
  <si>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</si>
  <si>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</si>
  <si>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</si>
  <si>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</si>
  <si>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</si>
  <si>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</si>
  <si>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</si>
  <si>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</si>
  <si>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</si>
  <si>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</si>
  <si>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</si>
  <si>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</si>
  <si>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</si>
  <si>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</si>
  <si>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</si>
  <si>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</si>
  <si>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</si>
  <si>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</si>
  <si>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</si>
  <si>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</si>
  <si>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</si>
  <si>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</si>
  <si>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</si>
  <si>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</si>
  <si>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</si>
  <si>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</si>
  <si>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</si>
  <si>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</si>
  <si>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</si>
  <si>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</si>
  <si>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</si>
  <si>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</si>
  <si>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</si>
  <si>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</si>
  <si>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</si>
  <si>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</si>
  <si>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</si>
  <si>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</si>
  <si>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</si>
  <si>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</si>
  <si>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</si>
  <si>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</si>
  <si>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</si>
  <si>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</si>
  <si>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</si>
  <si>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</si>
  <si>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</si>
  <si>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</si>
  <si>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</si>
  <si>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</si>
  <si>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</si>
  <si>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</si>
  <si>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</si>
  <si>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</si>
  <si>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</si>
  <si>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</si>
  <si>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</si>
  <si>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</si>
  <si>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</si>
  <si>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</si>
  <si>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</si>
  <si>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</si>
  <si>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</si>
  <si>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</si>
  <si>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</si>
  <si>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</si>
  <si>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</si>
  <si>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</si>
  <si>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</si>
  <si>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</si>
  <si>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</si>
  <si>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</si>
  <si>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</si>
  <si>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</si>
  <si>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</si>
  <si>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</si>
  <si>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</si>
  <si>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</si>
  <si>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</si>
  <si>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</si>
  <si>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</si>
  <si>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</si>
  <si>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</si>
  <si>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</si>
  <si>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</si>
  <si>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</si>
  <si>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</si>
  <si>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</si>
  <si>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</si>
  <si>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</si>
  <si>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</si>
  <si>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</si>
  <si>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</si>
  <si>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</si>
  <si>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</si>
  <si>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</si>
  <si>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</si>
  <si>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</si>
  <si>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</si>
  <si>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</si>
  <si>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</si>
  <si>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</si>
  <si>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</si>
  <si>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</si>
  <si>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</si>
  <si>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</si>
  <si>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</si>
  <si>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</si>
  <si>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</si>
  <si>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</si>
  <si>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</si>
  <si>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</si>
  <si>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</si>
  <si>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</si>
  <si>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</si>
  <si>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</si>
  <si>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</si>
  <si>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</si>
  <si>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</si>
  <si>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</si>
  <si>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</si>
  <si>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</si>
  <si>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</si>
  <si>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</si>
  <si>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</si>
  <si>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</si>
  <si>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</si>
  <si>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</si>
  <si>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</si>
  <si>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</si>
  <si>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</si>
  <si>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</si>
  <si>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</si>
  <si>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</si>
  <si>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</si>
  <si>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</si>
  <si>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</si>
  <si>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</si>
  <si>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</si>
  <si>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</si>
  <si>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</si>
  <si>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</si>
  <si>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</si>
  <si>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</si>
  <si>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</si>
  <si>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</si>
  <si>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</si>
  <si>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</si>
  <si>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</si>
  <si>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</si>
  <si>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</si>
  <si>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</si>
  <si>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</si>
  <si>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</si>
  <si>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</si>
  <si>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</si>
  <si>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</si>
  <si>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</si>
  <si>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</si>
  <si>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</si>
  <si>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</si>
  <si>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</si>
  <si>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</si>
  <si>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</si>
  <si>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</si>
  <si>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</si>
  <si>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</si>
  <si>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</si>
  <si>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</si>
  <si>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</si>
  <si>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</si>
  <si>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</si>
  <si>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</si>
  <si>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</si>
  <si>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</si>
  <si>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</si>
  <si>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</si>
  <si>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</si>
  <si>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</si>
  <si>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</si>
  <si>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</si>
  <si>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</si>
  <si>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</si>
  <si>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</si>
  <si>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</si>
  <si>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</si>
  <si>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</si>
  <si>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</si>
  <si>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</si>
  <si>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</si>
  <si>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</si>
  <si>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</si>
  <si>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</si>
  <si>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</si>
  <si>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</si>
  <si>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</si>
  <si>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</si>
  <si>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</si>
  <si>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</si>
  <si>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</si>
  <si>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</si>
  <si>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</si>
  <si>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</si>
  <si>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</si>
  <si>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</si>
  <si>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</si>
  <si>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</si>
  <si>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</si>
  <si>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</si>
  <si>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</si>
  <si>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</si>
  <si>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</si>
  <si>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</si>
  <si>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</si>
  <si>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</si>
  <si>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</si>
  <si>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</si>
  <si>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</si>
  <si>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</si>
  <si>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</si>
  <si>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</si>
  <si>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</si>
  <si>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</si>
  <si>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</si>
  <si>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</si>
  <si>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</si>
  <si>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</si>
  <si>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</si>
  <si>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</si>
  <si>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</si>
  <si>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</si>
  <si>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</si>
  <si>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</si>
  <si>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</si>
  <si>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</si>
  <si>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</si>
  <si>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</si>
  <si>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</si>
  <si>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</si>
  <si>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</si>
  <si>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</si>
  <si>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</si>
  <si>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</si>
  <si>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</si>
  <si>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</si>
  <si>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</si>
  <si>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</si>
  <si>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</si>
  <si>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</si>
  <si>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</si>
  <si>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</si>
  <si>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</si>
  <si>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</si>
  <si>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</si>
  <si>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</si>
  <si>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</si>
  <si>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</si>
  <si>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</si>
  <si>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</si>
  <si>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</si>
  <si>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</si>
  <si>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</si>
  <si>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</si>
  <si>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</si>
  <si>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</si>
  <si>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</si>
  <si>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</si>
  <si>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</si>
  <si>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</si>
  <si>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</si>
  <si>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</si>
  <si>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</si>
  <si>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</si>
  <si>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</si>
  <si>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</si>
  <si>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</si>
  <si>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</si>
  <si>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</si>
  <si>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</si>
  <si>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</si>
  <si>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</si>
  <si>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</si>
  <si>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</si>
  <si>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</si>
  <si>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</si>
  <si>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</si>
  <si>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</si>
  <si>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</si>
  <si>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</si>
  <si>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</si>
  <si>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</si>
  <si>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</si>
  <si>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</si>
  <si>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</si>
  <si>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</si>
  <si>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</si>
  <si>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</si>
  <si>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</si>
  <si>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</si>
  <si>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</si>
  <si>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</si>
  <si>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</si>
  <si>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</si>
  <si>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</si>
  <si>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</si>
  <si>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</si>
  <si>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</si>
  <si>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</si>
  <si>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</si>
  <si>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</si>
  <si>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</si>
  <si>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</si>
  <si>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</si>
  <si>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</si>
  <si>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</si>
  <si>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</si>
  <si>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</si>
  <si>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</si>
  <si>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</si>
  <si>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</si>
  <si>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</si>
  <si>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</si>
  <si>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</si>
  <si>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</si>
  <si>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</si>
  <si>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</si>
  <si>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</si>
  <si>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</si>
  <si>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</si>
  <si>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</si>
  <si>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</si>
  <si>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</si>
  <si>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</si>
  <si>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</si>
  <si>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</si>
  <si>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</si>
  <si>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</si>
  <si>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</si>
  <si>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</si>
  <si>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</si>
  <si>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</si>
  <si>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</si>
  <si>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</si>
  <si>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</si>
  <si>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</si>
  <si>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</si>
  <si>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</si>
  <si>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</si>
  <si>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</si>
  <si>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</si>
  <si>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</si>
  <si>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</si>
  <si>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</si>
  <si>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</si>
  <si>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</si>
  <si>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</si>
  <si>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</si>
  <si>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</si>
  <si>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</si>
  <si>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</si>
  <si>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</si>
  <si>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</si>
  <si>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</si>
  <si>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</si>
  <si>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</si>
  <si>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</si>
  <si>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</si>
  <si>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</si>
  <si>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</si>
  <si>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</si>
  <si>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</si>
  <si>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</si>
  <si>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</si>
  <si>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</si>
  <si>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</si>
  <si>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</si>
  <si>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</si>
  <si>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</si>
  <si>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</si>
  <si>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</si>
  <si>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</si>
  <si>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</si>
  <si>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</si>
  <si>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</si>
  <si>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</si>
  <si>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</si>
  <si>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</si>
  <si>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</si>
  <si>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</si>
  <si>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</si>
  <si>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</si>
  <si>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</si>
  <si>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</si>
  <si>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</si>
  <si>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</si>
  <si>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</si>
  <si>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</si>
  <si>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</si>
  <si>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</si>
  <si>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</si>
  <si>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</si>
  <si>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</si>
  <si>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</si>
  <si>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</si>
  <si>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</si>
  <si>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</si>
  <si>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</si>
  <si>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</si>
  <si>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</si>
  <si>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</si>
  <si>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</si>
  <si>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</si>
  <si>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</si>
  <si>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</si>
  <si>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</si>
  <si>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</si>
  <si>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</si>
  <si>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</si>
  <si>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</si>
  <si>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</si>
  <si>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</si>
  <si>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</si>
  <si>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</si>
  <si>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</si>
  <si>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</si>
  <si>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</si>
  <si>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</si>
  <si>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</si>
  <si>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</si>
  <si>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</si>
  <si>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</si>
  <si>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</si>
  <si>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</si>
  <si>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</si>
  <si>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</si>
  <si>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</si>
  <si>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</si>
  <si>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</si>
  <si>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</si>
  <si>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</si>
  <si>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</si>
  <si>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</si>
  <si>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</si>
  <si>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</si>
  <si>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</si>
  <si>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</si>
  <si>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</si>
  <si>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</si>
  <si>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</si>
  <si>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</si>
  <si>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</si>
  <si>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</si>
  <si>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</si>
  <si>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</si>
  <si>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</si>
  <si>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</si>
  <si>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</si>
  <si>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</si>
  <si>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</si>
  <si>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</si>
  <si>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</si>
  <si>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</si>
  <si>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</si>
  <si>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</si>
  <si>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</si>
  <si>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</si>
  <si>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</si>
  <si>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</si>
  <si>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</si>
  <si>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</si>
  <si>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</si>
  <si>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</si>
  <si>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</si>
  <si>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</si>
  <si>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</si>
  <si>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</si>
  <si>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</si>
  <si>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</si>
  <si>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</si>
  <si>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</si>
  <si>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</si>
  <si>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</si>
  <si>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</si>
  <si>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</si>
  <si>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</si>
  <si>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</si>
  <si>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</si>
  <si>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</si>
  <si>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</si>
  <si>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</si>
  <si>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</si>
  <si>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</si>
  <si>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</si>
  <si>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</si>
  <si>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</si>
  <si>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</si>
  <si>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</si>
  <si>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</si>
  <si>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</si>
  <si>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</si>
  <si>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</si>
  <si>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</si>
  <si>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</si>
  <si>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</si>
  <si>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</si>
  <si>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</si>
  <si>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</si>
  <si>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</si>
  <si>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</si>
  <si>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</si>
  <si>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</si>
  <si>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</si>
  <si>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</si>
  <si>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</si>
  <si>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</si>
  <si>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</si>
  <si>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</si>
  <si>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</si>
  <si>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</si>
  <si>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</si>
  <si>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</si>
  <si>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</si>
  <si>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</si>
  <si>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</si>
  <si>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</si>
  <si>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</si>
  <si>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</si>
  <si>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</si>
  <si>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</si>
  <si>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</si>
  <si>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</si>
  <si>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</si>
  <si>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</si>
  <si>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</si>
  <si>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</si>
  <si>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</si>
  <si>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</si>
  <si>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</si>
  <si>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</si>
  <si>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</si>
  <si>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</si>
  <si>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</si>
  <si>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</si>
  <si>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</si>
  <si>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</si>
  <si>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</si>
  <si>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</si>
  <si>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</si>
  <si>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</si>
  <si>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</si>
  <si>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</si>
  <si>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</si>
  <si>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</si>
  <si>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</si>
  <si>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</si>
  <si>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</si>
  <si>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</si>
  <si>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</si>
  <si>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</si>
  <si>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</si>
  <si>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</si>
  <si>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</si>
  <si>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</si>
  <si>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</si>
  <si>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</si>
  <si>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</si>
  <si>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</si>
  <si>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</si>
  <si>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</si>
  <si>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</si>
  <si>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</si>
  <si>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</si>
  <si>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</si>
  <si>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</si>
  <si>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</si>
  <si>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</si>
  <si>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</si>
  <si>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</si>
  <si>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</si>
  <si>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</si>
  <si>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</si>
  <si>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</si>
  <si>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</si>
  <si>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</si>
  <si>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</si>
  <si>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</si>
  <si>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</si>
  <si>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</si>
  <si>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</si>
  <si>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</si>
  <si>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</si>
  <si>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</si>
  <si>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</si>
  <si>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</si>
  <si>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</si>
  <si>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</si>
  <si>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</si>
  <si>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</si>
  <si>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</si>
  <si>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</si>
  <si>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</si>
  <si>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</si>
  <si>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</si>
  <si>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</si>
  <si>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</si>
  <si>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</si>
  <si>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</si>
  <si>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</si>
  <si>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</si>
  <si>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</si>
  <si>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</si>
  <si>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</si>
  <si>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</si>
  <si>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</si>
  <si>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</si>
  <si>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</si>
  <si>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</si>
  <si>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</si>
  <si>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</si>
  <si>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</si>
  <si>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</si>
  <si>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</si>
  <si>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</si>
  <si>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</si>
  <si>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</si>
  <si>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</si>
  <si>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</si>
  <si>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</si>
  <si>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</si>
  <si>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</si>
  <si>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</si>
  <si>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</si>
  <si>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</si>
  <si>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</si>
  <si>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</si>
  <si>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</si>
  <si>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</si>
  <si>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</si>
  <si>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</si>
  <si>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</si>
  <si>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</si>
  <si>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</si>
  <si>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</si>
  <si>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</si>
  <si>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</si>
  <si>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</si>
  <si>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</si>
  <si>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</si>
  <si>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</si>
  <si>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</si>
  <si>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</si>
  <si>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</si>
  <si>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</si>
  <si>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</si>
  <si>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</si>
  <si>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</si>
  <si>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</si>
  <si>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</si>
  <si>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</si>
  <si>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</si>
  <si>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</si>
  <si>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</si>
  <si>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</si>
  <si>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</si>
  <si>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</si>
  <si>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</si>
  <si>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</si>
  <si>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</si>
  <si>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</si>
  <si>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</si>
  <si>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</si>
  <si>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</si>
  <si>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</si>
  <si>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</si>
  <si>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</si>
  <si>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</si>
  <si>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</si>
  <si>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</si>
  <si>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</si>
  <si>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</si>
  <si>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</si>
  <si>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</si>
  <si>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</si>
  <si>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</si>
  <si>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</si>
  <si>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</si>
  <si>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</si>
  <si>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</si>
  <si>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</si>
  <si>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</si>
  <si>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</si>
  <si>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</si>
  <si>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</si>
  <si>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</si>
  <si>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</si>
  <si>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</si>
  <si>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</si>
  <si>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</si>
  <si>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</si>
  <si>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</si>
  <si>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</si>
  <si>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</si>
  <si>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</si>
  <si>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</si>
  <si>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</si>
  <si>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</si>
  <si>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</si>
  <si>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</si>
  <si>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</si>
  <si>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</si>
  <si>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</si>
  <si>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</si>
  <si>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</si>
  <si>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</si>
  <si>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</si>
  <si>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</si>
  <si>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</si>
  <si>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</si>
  <si>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</si>
  <si>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</si>
  <si>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</si>
  <si>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</si>
  <si>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</si>
  <si>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</si>
  <si>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</si>
  <si>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</si>
  <si>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</si>
  <si>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</si>
  <si>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</si>
  <si>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</si>
  <si>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</si>
  <si>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</si>
  <si>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</si>
  <si>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</si>
  <si>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</si>
  <si>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</si>
  <si>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</si>
  <si>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</si>
  <si>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</si>
  <si>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</si>
  <si>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</si>
  <si>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</si>
  <si>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</si>
  <si>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</si>
  <si>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</si>
  <si>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</si>
  <si>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</si>
  <si>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</si>
  <si>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</si>
  <si>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</si>
  <si>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</si>
  <si>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</si>
  <si>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</si>
  <si>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</si>
  <si>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</si>
  <si>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</si>
  <si>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</si>
  <si>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</si>
  <si>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</si>
  <si>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</si>
  <si>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</si>
  <si>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</si>
  <si>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</si>
  <si>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</si>
  <si>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</si>
  <si>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</si>
  <si>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</si>
  <si>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</si>
  <si>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</si>
  <si>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</si>
  <si>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</si>
  <si>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</si>
  <si>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</si>
  <si>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</si>
  <si>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</si>
  <si>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</si>
  <si>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</si>
  <si>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</si>
  <si>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</si>
  <si>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</si>
  <si>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</si>
  <si>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</si>
  <si>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</si>
  <si>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</si>
  <si>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</si>
  <si>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</si>
  <si>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</si>
  <si>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</si>
  <si>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</si>
  <si>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</si>
  <si>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</si>
  <si>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</si>
  <si>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</si>
  <si>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</si>
  <si>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</si>
  <si>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</si>
  <si>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</si>
  <si>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</si>
  <si>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</si>
  <si>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</si>
  <si>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</si>
  <si>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</si>
  <si>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</si>
  <si>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</si>
  <si>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</si>
  <si>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</si>
  <si>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</si>
  <si>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</si>
  <si>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</si>
  <si>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</si>
  <si>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</si>
  <si>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</si>
  <si>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</si>
  <si>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</si>
  <si>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</si>
  <si>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</si>
  <si>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</si>
  <si>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</si>
  <si>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</si>
  <si>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</si>
  <si>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</si>
  <si>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</si>
  <si>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</si>
  <si>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</si>
  <si>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</si>
  <si>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</si>
  <si>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</si>
  <si>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</si>
  <si>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</si>
  <si>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</si>
  <si>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</si>
  <si>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</si>
  <si>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</si>
  <si>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</si>
  <si>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</si>
  <si>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</si>
  <si>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</si>
  <si>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</si>
  <si>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</si>
  <si>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</si>
  <si>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</si>
  <si>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</si>
  <si>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</si>
  <si>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</si>
  <si>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</si>
  <si>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</si>
  <si>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</si>
  <si>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</si>
  <si>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</si>
  <si>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</si>
  <si>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</si>
  <si>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</si>
  <si>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</si>
  <si>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</si>
  <si>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</si>
  <si>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</si>
  <si>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</si>
  <si>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</si>
  <si>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</si>
  <si>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</si>
  <si>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</si>
  <si>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</si>
  <si>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</si>
  <si>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</si>
  <si>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</si>
  <si>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</si>
  <si>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</si>
  <si>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</si>
  <si>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</si>
  <si>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</si>
  <si>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</si>
  <si>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</si>
  <si>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</si>
  <si>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</si>
  <si>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</si>
  <si>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</si>
  <si>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</si>
  <si>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</si>
  <si>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</si>
  <si>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</si>
  <si>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</si>
  <si>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</si>
  <si>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</si>
  <si>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</si>
  <si>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</si>
  <si>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</si>
  <si>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</si>
  <si>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</si>
  <si>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</si>
  <si>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</si>
  <si>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</si>
  <si>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</si>
  <si>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</si>
  <si>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</si>
  <si>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</si>
  <si>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</si>
  <si>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</si>
  <si>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</si>
  <si>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</si>
  <si>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</si>
  <si>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</si>
  <si>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</si>
  <si>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</si>
  <si>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</si>
  <si>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</si>
  <si>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</si>
  <si>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</si>
  <si>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</si>
  <si>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</si>
  <si>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</si>
  <si>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</si>
  <si>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</si>
  <si>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</si>
  <si>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</si>
  <si>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</si>
  <si>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</si>
  <si>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</si>
  <si>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</si>
  <si>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</si>
  <si>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</si>
  <si>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</si>
  <si>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</si>
  <si>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</si>
  <si>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</si>
  <si>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</si>
  <si>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</si>
  <si>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</si>
  <si>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</si>
  <si>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</si>
  <si>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</si>
  <si>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</si>
  <si>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</si>
  <si>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</si>
  <si>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</si>
  <si>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</si>
  <si>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</si>
  <si>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</si>
  <si>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</si>
  <si>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</si>
  <si>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</si>
  <si>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</si>
  <si>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</si>
  <si>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</si>
  <si>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</si>
  <si>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</si>
  <si>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</si>
  <si>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</si>
  <si>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</si>
  <si>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</si>
  <si>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</si>
  <si>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</si>
  <si>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</si>
  <si>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</si>
  <si>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</si>
  <si>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</si>
  <si>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</si>
  <si>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</si>
  <si>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</si>
  <si>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</si>
  <si>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</si>
  <si>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</si>
  <si>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</si>
  <si>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</si>
  <si>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</si>
  <si>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</si>
  <si>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</si>
  <si>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</si>
  <si>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</si>
  <si>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</si>
  <si>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</si>
  <si>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</si>
  <si>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</si>
  <si>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</si>
  <si>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</si>
  <si>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</si>
  <si>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</si>
  <si>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</si>
  <si>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</si>
  <si>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</si>
  <si>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</si>
  <si>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</si>
  <si>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</si>
  <si>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</si>
  <si>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</si>
  <si>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</si>
  <si>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</si>
  <si>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</si>
  <si>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</si>
  <si>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</si>
  <si>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</si>
  <si>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</si>
  <si>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</si>
  <si>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</si>
  <si>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</si>
  <si>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</si>
  <si>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</si>
  <si>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</si>
  <si>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</si>
  <si>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</si>
  <si>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</si>
  <si>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</si>
  <si>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</si>
  <si>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</si>
  <si>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</si>
  <si>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</si>
  <si>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</si>
  <si>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</si>
  <si>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</si>
  <si>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</si>
  <si>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</si>
  <si>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</si>
  <si>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</si>
  <si>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</si>
  <si>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</si>
  <si>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</si>
  <si>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</si>
  <si>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</si>
  <si>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</si>
  <si>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</si>
  <si>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</si>
  <si>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</si>
  <si>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</si>
  <si>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</si>
  <si>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</si>
  <si>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</si>
  <si>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</si>
  <si>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</si>
  <si>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</si>
  <si>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</si>
  <si>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</si>
  <si>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</si>
  <si>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</si>
  <si>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</si>
  <si>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</si>
  <si>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</si>
  <si>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</si>
  <si>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</si>
  <si>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</si>
  <si>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</si>
  <si>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</si>
  <si>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</si>
  <si>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</si>
  <si>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</si>
  <si>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</si>
  <si>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</si>
  <si>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</si>
  <si>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</si>
  <si>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</si>
  <si>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</si>
  <si>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</si>
  <si>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</si>
  <si>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</si>
  <si>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</si>
  <si>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</si>
  <si>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</si>
  <si>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</si>
  <si>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</si>
  <si>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</si>
  <si>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</si>
  <si>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</si>
  <si>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</si>
  <si>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</si>
  <si>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</si>
  <si>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</si>
  <si>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</si>
  <si>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</si>
  <si>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</si>
  <si>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</si>
  <si>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</si>
  <si>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</si>
  <si>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</si>
  <si>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</si>
  <si>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</si>
  <si>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</si>
  <si>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</si>
  <si>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</si>
  <si>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</si>
  <si>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</si>
  <si>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</si>
  <si>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</si>
  <si>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</si>
  <si>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</si>
  <si>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</si>
  <si>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</si>
  <si>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</si>
  <si>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</si>
  <si>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</si>
  <si>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</si>
  <si>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</si>
  <si>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</si>
  <si>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</si>
  <si>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</si>
  <si>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</si>
  <si>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</si>
  <si>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</si>
  <si>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</si>
  <si>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</si>
  <si>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</si>
  <si>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</si>
  <si>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</si>
  <si>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</si>
  <si>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</si>
  <si>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</si>
  <si>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</si>
  <si>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</si>
  <si>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</si>
  <si>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</si>
  <si>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</si>
  <si>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</si>
  <si>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</si>
  <si>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</si>
  <si>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</si>
  <si>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</si>
  <si>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</si>
  <si>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</si>
  <si>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</si>
  <si>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</si>
  <si>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</si>
  <si>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</si>
  <si>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</si>
  <si>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</si>
  <si>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</si>
  <si>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</si>
  <si>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</si>
  <si>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</si>
  <si>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</si>
  <si>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</si>
  <si>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</si>
  <si>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</si>
  <si>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</si>
  <si>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</si>
  <si>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</si>
  <si>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</si>
  <si>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</si>
  <si>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</si>
  <si>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</si>
  <si>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</si>
  <si>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</si>
  <si>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</si>
  <si>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</si>
  <si>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</si>
  <si>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</si>
  <si>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</si>
  <si>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</si>
  <si>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</si>
  <si>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</si>
  <si>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</si>
  <si>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</si>
  <si>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</si>
  <si>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</si>
  <si>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</si>
  <si>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</si>
  <si>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</si>
  <si>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</si>
  <si>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</si>
  <si>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</si>
  <si>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</si>
  <si>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</si>
  <si>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</si>
  <si>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</si>
  <si>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</si>
  <si>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</si>
  <si>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</si>
  <si>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</si>
  <si>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</si>
  <si>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</si>
  <si>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</si>
  <si>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</si>
  <si>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</si>
  <si>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</si>
  <si>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</si>
  <si>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</si>
  <si>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</si>
  <si>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</si>
  <si>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</si>
  <si>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</si>
  <si>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</si>
  <si>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</si>
  <si>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</si>
  <si>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</si>
  <si>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</si>
  <si>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</si>
  <si>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</si>
  <si>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</si>
  <si>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</si>
  <si>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</si>
  <si>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</si>
  <si>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</si>
  <si>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</si>
  <si>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</si>
  <si>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</si>
  <si>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</si>
  <si>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</si>
  <si>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</si>
  <si>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</si>
  <si>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</si>
  <si>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</si>
  <si>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</si>
  <si>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</si>
  <si>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</si>
  <si>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</si>
  <si>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</si>
  <si>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</si>
  <si>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</si>
  <si>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</si>
  <si>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</si>
  <si>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</si>
  <si>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</si>
  <si>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</si>
  <si>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</si>
  <si>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</si>
  <si>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</si>
  <si>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</si>
  <si>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</si>
  <si>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</si>
  <si>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</si>
  <si>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</si>
  <si>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</si>
  <si>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</si>
  <si>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</si>
  <si>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</si>
  <si>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</si>
  <si>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</si>
  <si>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</si>
  <si>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</si>
  <si>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</si>
  <si>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</si>
  <si>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</si>
  <si>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</si>
  <si>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</si>
  <si>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</si>
  <si>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</si>
  <si>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</si>
  <si>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</si>
  <si>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</si>
  <si>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</si>
  <si>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</si>
  <si>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</si>
  <si>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</si>
  <si>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</si>
  <si>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</si>
  <si>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</si>
  <si>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</si>
  <si>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</si>
  <si>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</si>
  <si>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</si>
  <si>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</si>
  <si>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</si>
  <si>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</si>
  <si>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</si>
  <si>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</si>
  <si>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</si>
  <si>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</si>
  <si>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</si>
  <si>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</si>
  <si>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</si>
  <si>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</si>
  <si>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</si>
  <si>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</si>
  <si>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</si>
  <si>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</si>
  <si>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</si>
  <si>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</si>
  <si>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</si>
  <si>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</si>
  <si>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</si>
  <si>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</si>
  <si>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</si>
  <si>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</si>
  <si>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</si>
  <si>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</si>
  <si>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</si>
  <si>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</si>
  <si>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</si>
  <si>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</si>
  <si>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</si>
  <si>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</si>
  <si>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</si>
  <si>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</si>
  <si>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</si>
  <si>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</si>
  <si>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</si>
  <si>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</si>
  <si>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</si>
  <si>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</si>
  <si>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</si>
  <si>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</si>
  <si>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</si>
  <si>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</si>
  <si>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</si>
  <si>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</si>
  <si>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</si>
  <si>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</si>
  <si>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</si>
  <si>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</si>
  <si>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</si>
  <si>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</si>
  <si>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</si>
  <si>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</si>
  <si>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</si>
  <si>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</si>
  <si>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</si>
  <si>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</si>
  <si>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</si>
  <si>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</si>
  <si>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</si>
  <si>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</si>
  <si>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</si>
  <si>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</si>
  <si>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</si>
  <si>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</si>
  <si>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</si>
  <si>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</si>
  <si>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</si>
  <si>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</si>
  <si>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</si>
  <si>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</si>
  <si>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</si>
  <si>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</si>
  <si>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</si>
  <si>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</si>
  <si>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</si>
  <si>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</si>
  <si>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</si>
  <si>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</si>
  <si>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</si>
  <si>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</si>
  <si>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</si>
  <si>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</si>
  <si>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</si>
  <si>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</si>
  <si>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</si>
  <si>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</si>
  <si>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</si>
  <si>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</si>
  <si>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</si>
  <si>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</si>
  <si>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</si>
  <si>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</si>
  <si>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</si>
  <si>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</si>
  <si>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</si>
  <si>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</si>
  <si>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</si>
  <si>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</si>
  <si>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</si>
  <si>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</si>
  <si>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</si>
  <si>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</si>
  <si>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</si>
  <si>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</si>
  <si>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</si>
  <si>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</si>
  <si>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</si>
  <si>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</si>
  <si>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</si>
  <si>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</si>
  <si>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</si>
  <si>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</si>
  <si>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</si>
  <si>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</si>
  <si>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</si>
  <si>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</si>
  <si>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</si>
  <si>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</si>
  <si>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</si>
  <si>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</si>
  <si>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</si>
  <si>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</si>
  <si>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</si>
  <si>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</si>
  <si>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</si>
  <si>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</si>
  <si>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</si>
  <si>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</si>
  <si>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</si>
  <si>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</si>
  <si>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</si>
  <si>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</si>
  <si>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</si>
  <si>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</si>
  <si>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</si>
  <si>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</si>
  <si>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</si>
  <si>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</si>
  <si>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</si>
  <si>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</si>
  <si>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</si>
  <si>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</si>
  <si>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</si>
  <si>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</si>
  <si>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</si>
  <si>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</si>
  <si>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</si>
  <si>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</si>
  <si>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</si>
  <si>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</si>
  <si>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</si>
  <si>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</si>
  <si>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</si>
  <si>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</si>
  <si>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</si>
  <si>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</si>
  <si>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</si>
  <si>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</si>
  <si>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</si>
  <si>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</si>
  <si>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</si>
  <si>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</si>
  <si>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</si>
  <si>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</si>
  <si>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</si>
  <si>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</si>
  <si>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</si>
  <si>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</si>
  <si>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</si>
  <si>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</si>
  <si>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</si>
  <si>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</si>
  <si>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</si>
  <si>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</si>
  <si>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</si>
  <si>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</si>
  <si>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</si>
  <si>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</si>
  <si>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</si>
  <si>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</si>
  <si>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</si>
  <si>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</si>
  <si>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</si>
  <si>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</si>
  <si>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</si>
  <si>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</si>
  <si>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</si>
  <si>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</si>
  <si>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</si>
  <si>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</si>
  <si>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</si>
  <si>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</si>
  <si>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</si>
  <si>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</si>
  <si>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</si>
  <si>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</si>
  <si>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</si>
  <si>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</si>
  <si>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</si>
  <si>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</si>
  <si>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</si>
  <si>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</si>
  <si>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</si>
  <si>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</si>
  <si>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</si>
  <si>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</si>
  <si>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</si>
  <si>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</si>
  <si>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</si>
  <si>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</si>
  <si>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</si>
  <si>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</si>
  <si>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</si>
  <si>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</si>
  <si>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</si>
  <si>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</si>
  <si>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</si>
  <si>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</si>
  <si>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</si>
  <si>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</si>
  <si>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</si>
  <si>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</si>
  <si>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</si>
  <si>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</si>
  <si>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</si>
  <si>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</si>
  <si>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</si>
  <si>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</si>
  <si>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</si>
  <si>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</si>
  <si>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</si>
  <si>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</si>
  <si>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</si>
  <si>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</si>
  <si>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</si>
  <si>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</si>
  <si>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</si>
  <si>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</si>
  <si>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</si>
  <si>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</si>
  <si>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</si>
  <si>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</si>
  <si>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</si>
  <si>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</si>
  <si>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</si>
  <si>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</si>
  <si>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</si>
  <si>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</si>
  <si>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</si>
  <si>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</si>
  <si>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</si>
  <si>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</si>
  <si>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</si>
  <si>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</si>
  <si>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</si>
  <si>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</si>
  <si>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</si>
  <si>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</si>
  <si>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</si>
  <si>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</si>
  <si>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</si>
  <si>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</si>
  <si>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</si>
  <si>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</si>
  <si>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</si>
  <si>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</si>
  <si>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</si>
  <si>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</si>
  <si>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</si>
  <si>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</si>
  <si>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</si>
  <si>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</si>
  <si>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</si>
  <si>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</si>
  <si>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</si>
  <si>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</si>
  <si>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</si>
  <si>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</si>
  <si>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</si>
  <si>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</si>
  <si>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</si>
  <si>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</si>
  <si>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</si>
  <si>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</si>
  <si>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</si>
  <si>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</si>
  <si>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</si>
  <si>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</si>
  <si>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</si>
  <si>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</si>
  <si>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</si>
  <si>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</si>
  <si>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</si>
  <si>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</si>
  <si>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</si>
  <si>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</si>
  <si>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</si>
  <si>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</si>
  <si>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</si>
  <si>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</si>
  <si>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</si>
  <si>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</si>
  <si>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</si>
  <si>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</si>
  <si>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</si>
  <si>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</si>
  <si>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</si>
  <si>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</si>
  <si>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</si>
  <si>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</si>
  <si>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</si>
  <si>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</si>
  <si>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</si>
  <si>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</si>
  <si>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</si>
  <si>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</si>
  <si>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</si>
  <si>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</si>
  <si>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</si>
  <si>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</si>
  <si>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</si>
  <si>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</si>
  <si>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</si>
  <si>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</si>
  <si>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</si>
  <si>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</si>
  <si>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</si>
  <si>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</si>
  <si>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</si>
  <si>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</si>
  <si>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</si>
  <si>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</si>
  <si>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</si>
  <si>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</si>
  <si>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</si>
  <si>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</si>
  <si>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</si>
  <si>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</si>
  <si>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</si>
  <si>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</si>
  <si>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</si>
  <si>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</si>
  <si>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</si>
  <si>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</si>
  <si>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</si>
  <si>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</si>
  <si>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</si>
  <si>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</si>
  <si>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</si>
  <si>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</si>
  <si>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</si>
  <si>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</si>
  <si>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</si>
  <si>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</si>
  <si>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</si>
  <si>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</si>
  <si>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</si>
  <si>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</si>
  <si>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</si>
  <si>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</si>
  <si>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</si>
  <si>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</si>
  <si>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</si>
  <si>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</si>
  <si>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</si>
  <si>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</si>
  <si>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</si>
  <si>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</si>
  <si>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</si>
  <si>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</si>
  <si>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</si>
  <si>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</si>
  <si>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</si>
  <si>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</si>
  <si>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</si>
  <si>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</si>
  <si>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</si>
  <si>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</si>
  <si>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</si>
  <si>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</si>
  <si>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</si>
  <si>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</si>
  <si>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</si>
  <si>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</si>
  <si>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</si>
  <si>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</si>
  <si>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</si>
  <si>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</si>
  <si>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</si>
  <si>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</si>
  <si>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</si>
  <si>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</si>
  <si>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</si>
  <si>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</si>
  <si>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</si>
  <si>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</si>
  <si>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</si>
  <si>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</si>
  <si>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</si>
  <si>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</si>
  <si>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</si>
  <si>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</si>
  <si>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</si>
  <si>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</si>
  <si>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</si>
  <si>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</si>
  <si>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</si>
  <si>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</si>
  <si>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</si>
  <si>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</si>
  <si>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</si>
  <si>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</si>
  <si>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</si>
  <si>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</si>
  <si>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</si>
  <si>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</si>
  <si>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</si>
  <si>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</si>
  <si>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</si>
  <si>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</si>
  <si>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</si>
  <si>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</si>
  <si>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</si>
  <si>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</si>
  <si>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</si>
  <si>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</si>
  <si>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</si>
  <si>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</si>
  <si>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</si>
  <si>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</si>
  <si>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</si>
  <si>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</si>
  <si>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</si>
  <si>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</si>
  <si>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</si>
  <si>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</si>
  <si>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</si>
  <si>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</si>
  <si>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</si>
  <si>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</si>
  <si>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</si>
  <si>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</si>
  <si>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</si>
  <si>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</si>
  <si>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</si>
  <si>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</si>
  <si>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</si>
  <si>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</si>
  <si>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</si>
  <si>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</si>
  <si>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</si>
  <si>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</si>
  <si>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</si>
  <si>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</si>
  <si>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</si>
  <si>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</si>
  <si>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</si>
  <si>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</si>
  <si>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</si>
  <si>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</si>
  <si>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</si>
  <si>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</si>
  <si>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</si>
  <si>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</si>
  <si>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</si>
  <si>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</si>
  <si>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</si>
  <si>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</si>
  <si>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</si>
  <si>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</si>
  <si>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</si>
  <si>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</si>
  <si>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</si>
  <si>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</si>
  <si>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</si>
  <si>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</si>
  <si>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</si>
  <si>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</si>
  <si>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</si>
  <si>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</si>
  <si>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</si>
  <si>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</si>
  <si>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</si>
  <si>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</si>
  <si>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</si>
  <si>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</si>
  <si>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</si>
  <si>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</si>
  <si>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</si>
  <si>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</si>
  <si>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</si>
  <si>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</si>
  <si>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</si>
  <si>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</si>
  <si>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</si>
  <si>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</si>
  <si>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</si>
  <si>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</si>
  <si>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</si>
  <si>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</si>
  <si>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</si>
  <si>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</si>
  <si>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</si>
  <si>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</si>
  <si>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</si>
  <si>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</si>
  <si>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</si>
  <si>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</si>
  <si>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</si>
  <si>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</si>
  <si>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</si>
  <si>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</si>
  <si>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</si>
  <si>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</si>
  <si>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</si>
  <si>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</si>
  <si>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</si>
  <si>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</si>
  <si>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</si>
  <si>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</si>
  <si>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</si>
  <si>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</si>
  <si>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</si>
  <si>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</si>
  <si>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</si>
  <si>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</si>
  <si>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</si>
  <si>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</si>
  <si>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</si>
  <si>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</si>
  <si>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</si>
  <si>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</si>
  <si>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</si>
  <si>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</si>
  <si>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</si>
  <si>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</si>
  <si>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</si>
  <si>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</si>
  <si>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</si>
  <si>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</si>
  <si>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</si>
  <si>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</si>
  <si>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</si>
  <si>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</si>
  <si>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</si>
  <si>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</si>
  <si>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</si>
  <si>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</si>
  <si>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</si>
  <si>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</si>
  <si>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</si>
  <si>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</si>
  <si>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</si>
  <si>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</si>
  <si>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</si>
  <si>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</si>
  <si>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</si>
  <si>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</si>
  <si>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</si>
  <si>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</si>
  <si>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</si>
  <si>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</si>
  <si>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</si>
  <si>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</si>
  <si>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</si>
  <si>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</si>
  <si>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</si>
  <si>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</si>
  <si>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</si>
  <si>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</si>
  <si>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</si>
  <si>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</si>
  <si>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</si>
  <si>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</si>
  <si>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</si>
  <si>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</si>
  <si>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</si>
  <si>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</si>
  <si>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</si>
  <si>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</si>
  <si>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</si>
  <si>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</si>
  <si>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</si>
  <si>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</si>
  <si>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</si>
  <si>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</si>
  <si>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</si>
  <si>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</si>
  <si>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</si>
  <si>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</si>
  <si>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</si>
  <si>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</si>
  <si>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</si>
  <si>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</si>
  <si>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</si>
  <si>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</si>
  <si>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</si>
  <si>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</si>
  <si>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</si>
  <si>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</si>
  <si>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</si>
  <si>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</si>
  <si>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</si>
  <si>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</si>
  <si>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</si>
  <si>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</si>
  <si>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</si>
  <si>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</si>
  <si>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</si>
  <si>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</si>
  <si>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</si>
  <si>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</si>
  <si>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</si>
  <si>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</si>
  <si>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</si>
  <si>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</si>
  <si>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</si>
  <si>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</si>
  <si>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</si>
  <si>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</si>
  <si>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</si>
  <si>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</si>
  <si>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</si>
  <si>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</si>
  <si>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</si>
  <si>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</si>
  <si>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</si>
  <si>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</si>
  <si>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</si>
  <si>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</si>
  <si>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</si>
  <si>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</si>
  <si>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</si>
  <si>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</si>
  <si>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</si>
  <si>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</si>
  <si>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</si>
  <si>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</si>
  <si>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</si>
  <si>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</si>
  <si>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</si>
  <si>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</si>
  <si>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</si>
  <si>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</si>
  <si>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</si>
  <si>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</si>
  <si>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</si>
  <si>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</si>
  <si>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</si>
  <si>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</si>
  <si>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</si>
  <si>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</si>
  <si>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</si>
  <si>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</si>
  <si>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</si>
  <si>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</si>
  <si>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</si>
  <si>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</si>
  <si>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</si>
  <si>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</si>
  <si>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</si>
  <si>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</si>
  <si>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</si>
  <si>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</si>
  <si>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</si>
  <si>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</si>
  <si>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</si>
  <si>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</si>
  <si>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</si>
  <si>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</si>
  <si>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</si>
  <si>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</si>
  <si>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</si>
  <si>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</si>
  <si>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</si>
  <si>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</si>
  <si>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</si>
  <si>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</si>
  <si>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</si>
  <si>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</si>
  <si>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</si>
  <si>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</si>
  <si>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</si>
  <si>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</si>
  <si>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</si>
  <si>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</si>
  <si>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</si>
  <si>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</si>
  <si>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</si>
  <si>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</si>
  <si>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</si>
  <si>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</si>
  <si>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</si>
  <si>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</si>
  <si>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</si>
  <si>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</si>
  <si>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</si>
  <si>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</si>
  <si>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</si>
  <si>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</si>
  <si>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</si>
  <si>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</si>
  <si>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</si>
  <si>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</si>
  <si>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</si>
  <si>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</si>
  <si>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</si>
  <si>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</si>
  <si>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</si>
  <si>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</si>
  <si>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</si>
  <si>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</si>
  <si>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</si>
  <si>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</si>
  <si>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</si>
  <si>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</si>
  <si>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</si>
  <si>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</si>
  <si>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</si>
  <si>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</si>
  <si>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</si>
  <si>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</si>
  <si>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</si>
  <si>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</si>
  <si>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</si>
  <si>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</si>
  <si>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</si>
  <si>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</si>
  <si>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</si>
  <si>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</si>
  <si>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</si>
  <si>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</si>
  <si>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</si>
  <si>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</si>
  <si>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</si>
  <si>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</si>
  <si>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</si>
  <si>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</si>
  <si>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</si>
  <si>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</si>
  <si>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</si>
  <si>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</si>
  <si>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</si>
  <si>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</si>
  <si>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</si>
  <si>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</si>
  <si>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</si>
  <si>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</si>
  <si>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</si>
  <si>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</si>
  <si>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</si>
  <si>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</si>
  <si>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</si>
  <si>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</si>
  <si>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</si>
  <si>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</si>
  <si>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</si>
  <si>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</si>
  <si>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</si>
  <si>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</si>
  <si>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</si>
  <si>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</si>
  <si>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</si>
  <si>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</si>
  <si>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</si>
  <si>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</si>
  <si>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</si>
  <si>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</si>
  <si>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</si>
  <si>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</si>
  <si>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</si>
  <si>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</si>
  <si>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</si>
  <si>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</si>
  <si>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</si>
  <si>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</si>
  <si>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</si>
  <si>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</si>
  <si>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</si>
  <si>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</si>
  <si>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</si>
  <si>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</si>
  <si>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</si>
  <si>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</si>
  <si>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</si>
  <si>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</si>
  <si>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</si>
  <si>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</si>
  <si>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</si>
  <si>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</si>
  <si>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</si>
  <si>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</si>
  <si>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</si>
  <si>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</si>
  <si>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</si>
  <si>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</si>
  <si>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</si>
  <si>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</si>
  <si>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</si>
  <si>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</si>
  <si>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</si>
  <si>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</si>
  <si>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</si>
  <si>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</si>
  <si>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</si>
  <si>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</si>
  <si>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</si>
  <si>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</si>
  <si>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</si>
  <si>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</si>
  <si>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</si>
  <si>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</si>
  <si>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</si>
  <si>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</si>
  <si>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</si>
  <si>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</si>
  <si>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</si>
  <si>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</si>
  <si>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</si>
  <si>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</si>
  <si>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</si>
  <si>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</si>
  <si>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</si>
  <si>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</si>
  <si>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</si>
  <si>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</si>
  <si>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</si>
  <si>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</si>
  <si>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</si>
  <si>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</si>
  <si>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</si>
  <si>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</si>
  <si>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</si>
  <si>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</si>
  <si>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</si>
  <si>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</si>
  <si>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</si>
  <si>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</si>
  <si>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</si>
  <si>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</si>
  <si>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</si>
  <si>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</si>
  <si>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</si>
  <si>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</si>
  <si>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</si>
  <si>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</si>
  <si>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</si>
  <si>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</si>
  <si>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</si>
  <si>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</si>
  <si>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</si>
  <si>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</si>
  <si>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</si>
  <si>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</si>
  <si>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</si>
  <si>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</si>
  <si>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</si>
  <si>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</si>
  <si>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</si>
  <si>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</si>
  <si>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</si>
  <si>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</si>
  <si>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</si>
  <si>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</si>
  <si>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</si>
  <si>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</si>
  <si>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</si>
  <si>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</si>
  <si>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</si>
  <si>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</si>
  <si>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</si>
  <si>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</si>
  <si>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</si>
  <si>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</si>
  <si>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</si>
  <si>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</si>
  <si>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</si>
  <si>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</si>
  <si>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</si>
  <si>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</si>
  <si>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</si>
  <si>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</si>
  <si>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</si>
  <si>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</si>
  <si>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</si>
  <si>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</si>
  <si>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</si>
  <si>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</si>
  <si>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</si>
  <si>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</si>
  <si>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</si>
  <si>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</si>
  <si>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</si>
  <si>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</si>
  <si>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</si>
  <si>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</si>
  <si>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</si>
  <si>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</si>
  <si>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</si>
  <si>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</si>
  <si>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</si>
  <si>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</si>
  <si>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</si>
  <si>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</si>
  <si>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</si>
  <si>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</si>
  <si>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</si>
  <si>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</si>
  <si>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</si>
  <si>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</si>
  <si>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</si>
  <si>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</si>
  <si>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</si>
  <si>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</si>
  <si>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</si>
  <si>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</si>
  <si>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</si>
  <si>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</si>
  <si>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</si>
  <si>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</si>
  <si>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</si>
  <si>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</si>
  <si>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</si>
  <si>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</si>
  <si>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</si>
  <si>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</si>
  <si>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</si>
  <si>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</si>
  <si>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</si>
  <si>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</si>
  <si>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</si>
  <si>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</si>
  <si>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</si>
  <si>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</si>
  <si>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</si>
  <si>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</si>
  <si>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</si>
  <si>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</si>
  <si>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</si>
  <si>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</si>
  <si>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</si>
  <si>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</si>
  <si>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</si>
  <si>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</si>
  <si>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</si>
  <si>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</si>
  <si>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</si>
  <si>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</si>
  <si>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</si>
  <si>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</si>
  <si>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</si>
  <si>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</si>
  <si>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</si>
  <si>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</si>
  <si>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</si>
  <si>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</si>
  <si>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</si>
  <si>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</si>
  <si>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</si>
  <si>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</si>
  <si>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</si>
  <si>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</si>
  <si>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</si>
  <si>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</si>
  <si>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</si>
  <si>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</si>
  <si>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</si>
  <si>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</si>
  <si>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</si>
  <si>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</si>
  <si>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</si>
  <si>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</si>
  <si>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</si>
  <si>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</si>
  <si>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</si>
  <si>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</si>
  <si>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</si>
  <si>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</si>
  <si>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</si>
  <si>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</si>
  <si>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</si>
  <si>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</si>
  <si>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</si>
  <si>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</si>
  <si>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</si>
  <si>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</si>
  <si>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</si>
  <si>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</si>
  <si>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</si>
  <si>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</si>
  <si>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</si>
  <si>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</si>
  <si>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</si>
  <si>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</si>
  <si>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</si>
  <si>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</si>
  <si>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</si>
  <si>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</si>
  <si>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</si>
  <si>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</si>
  <si>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</si>
  <si>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</si>
  <si>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</si>
  <si>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</si>
  <si>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</si>
  <si>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</si>
  <si>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</si>
  <si>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</si>
  <si>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</si>
  <si>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</si>
  <si>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</si>
  <si>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</si>
  <si>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</si>
  <si>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</si>
  <si>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</si>
  <si>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</si>
  <si>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</si>
  <si>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</si>
  <si>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</si>
  <si>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</si>
  <si>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</si>
  <si>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</si>
  <si>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</si>
  <si>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</si>
  <si>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</si>
  <si>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</si>
  <si>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</si>
  <si>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</si>
  <si>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</si>
  <si>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</si>
  <si>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</si>
  <si>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</si>
  <si>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</si>
  <si>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</si>
  <si>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</si>
  <si>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</si>
  <si>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</si>
  <si>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</si>
  <si>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</si>
  <si>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</si>
  <si>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</si>
  <si>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</si>
  <si>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</si>
  <si>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</si>
  <si>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</si>
  <si>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</si>
  <si>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</si>
  <si>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</si>
  <si>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</si>
  <si>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</si>
  <si>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</si>
  <si>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</si>
  <si>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</si>
  <si>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</si>
  <si>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</si>
  <si>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</si>
  <si>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</si>
  <si>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</si>
  <si>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</si>
  <si>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</si>
  <si>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</si>
  <si>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</si>
  <si>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</si>
  <si>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</si>
  <si>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</si>
  <si>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</si>
  <si>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</si>
  <si>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</si>
  <si>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</si>
  <si>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</si>
  <si>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</si>
  <si>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</si>
  <si>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</si>
  <si>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</si>
  <si>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</si>
  <si>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</si>
  <si>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</si>
  <si>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</si>
  <si>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</si>
  <si>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</si>
  <si>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</si>
  <si>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</si>
  <si>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</si>
  <si>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</si>
  <si>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</si>
  <si>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</si>
  <si>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</si>
  <si>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</si>
  <si>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</si>
  <si>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</si>
  <si>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</si>
  <si>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</si>
  <si>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</si>
  <si>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</si>
  <si>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</si>
  <si>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</si>
  <si>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</si>
  <si>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</si>
  <si>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</si>
  <si>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</si>
  <si>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</si>
  <si>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</si>
  <si>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</si>
  <si>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</si>
  <si>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</si>
  <si>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</si>
  <si>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</si>
  <si>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</si>
  <si>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</si>
  <si>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</si>
  <si>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</si>
  <si>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</si>
  <si>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</si>
  <si>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</si>
  <si>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</si>
  <si>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</si>
  <si>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</si>
  <si>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</si>
  <si>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</si>
  <si>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</si>
  <si>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</si>
  <si>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</si>
  <si>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</si>
  <si>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</si>
  <si>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</si>
  <si>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</si>
  <si>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</si>
  <si>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</si>
  <si>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</si>
  <si>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</si>
  <si>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</si>
  <si>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</si>
  <si>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</si>
  <si>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</si>
  <si>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</si>
  <si>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</si>
  <si>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</si>
  <si>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</si>
  <si>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</si>
  <si>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</si>
  <si>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</si>
  <si>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</si>
  <si>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</si>
  <si>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</si>
  <si>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</si>
  <si>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</si>
  <si>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</si>
  <si>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</si>
  <si>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</si>
  <si>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</si>
  <si>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</si>
  <si>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</si>
  <si>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</si>
  <si>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</si>
  <si>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</si>
  <si>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</si>
  <si>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</si>
  <si>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</si>
  <si>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</si>
  <si>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</si>
  <si>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</si>
  <si>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</si>
  <si>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</si>
  <si>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</si>
  <si>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</si>
  <si>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</si>
  <si>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</si>
  <si>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</si>
  <si>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</si>
  <si>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</si>
  <si>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</si>
  <si>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</si>
  <si>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</si>
  <si>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</si>
  <si>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</si>
  <si>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</si>
  <si>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</si>
  <si>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</si>
  <si>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</si>
  <si>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</si>
  <si>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</si>
  <si>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</si>
  <si>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</si>
  <si>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</si>
  <si>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</si>
  <si>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</si>
  <si>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</si>
  <si>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</si>
  <si>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</si>
  <si>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</si>
  <si>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</si>
  <si>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</si>
  <si>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</si>
  <si>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</si>
  <si>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</si>
  <si>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</si>
  <si>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</si>
  <si>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</si>
  <si>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</si>
  <si>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</si>
  <si>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</si>
  <si>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</si>
  <si>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</si>
  <si>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</si>
  <si>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</si>
  <si>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</si>
  <si>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</si>
  <si>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</si>
  <si>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</si>
  <si>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</si>
  <si>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</si>
  <si>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</si>
  <si>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</si>
  <si>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</si>
  <si>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</si>
  <si>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</si>
  <si>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</si>
  <si>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</si>
  <si>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</si>
  <si>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</si>
  <si>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</si>
  <si>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</si>
  <si>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</si>
  <si>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</si>
  <si>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</si>
  <si>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</si>
  <si>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</si>
  <si>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</si>
  <si>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</si>
  <si>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</si>
  <si>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</si>
  <si>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</si>
  <si>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</si>
  <si>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</si>
  <si>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</si>
  <si>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</si>
  <si>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</si>
  <si>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</si>
  <si>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</si>
  <si>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</si>
  <si>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</si>
  <si>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</si>
  <si>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</si>
  <si>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</si>
  <si>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</si>
  <si>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</si>
  <si>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</si>
  <si>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</si>
  <si>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</si>
  <si>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</si>
  <si>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</si>
  <si>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</si>
  <si>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</si>
  <si>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</si>
  <si>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</si>
  <si>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</si>
  <si>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</si>
  <si>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</si>
  <si>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</si>
  <si>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</si>
  <si>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</si>
  <si>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</si>
  <si>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</si>
  <si>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</si>
  <si>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</si>
  <si>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</si>
  <si>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</si>
  <si>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</si>
  <si>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</si>
  <si>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</si>
  <si>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</si>
  <si>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</si>
  <si>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</si>
  <si>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</si>
  <si>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</si>
  <si>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</si>
  <si>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</si>
  <si>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</si>
  <si>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</si>
  <si>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</si>
  <si>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</si>
  <si>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</si>
  <si>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</si>
  <si>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</si>
  <si>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</si>
  <si>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</si>
  <si>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</si>
  <si>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</si>
  <si>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</si>
  <si>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</si>
  <si>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</si>
  <si>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</si>
  <si>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</si>
  <si>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</si>
  <si>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</si>
  <si>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</si>
  <si>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</si>
  <si>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</si>
  <si>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</si>
  <si>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</si>
  <si>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</si>
  <si>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</si>
  <si>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</si>
  <si>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</si>
  <si>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</si>
  <si>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</si>
  <si>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</si>
  <si>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</si>
  <si>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</si>
  <si>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</si>
  <si>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</si>
  <si>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</si>
  <si>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</si>
  <si>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</si>
  <si>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</si>
  <si>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</si>
  <si>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</si>
  <si>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</si>
  <si>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</si>
  <si>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</si>
  <si>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</si>
  <si>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</si>
  <si>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</si>
  <si>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</si>
  <si>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</si>
  <si>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</si>
  <si>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</si>
  <si>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</si>
  <si>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</si>
  <si>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</si>
  <si>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</si>
  <si>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</si>
  <si>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</si>
  <si>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</si>
  <si>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</si>
  <si>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</si>
  <si>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</si>
  <si>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</si>
  <si>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</si>
  <si>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</si>
  <si>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</si>
  <si>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</si>
  <si>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</si>
  <si>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</si>
  <si>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</si>
  <si>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</si>
  <si>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</si>
  <si>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</si>
  <si>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</si>
  <si>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</si>
  <si>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</si>
  <si>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</si>
  <si>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</si>
  <si>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</si>
  <si>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</si>
  <si>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</si>
  <si>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</si>
  <si>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</si>
  <si>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</si>
  <si>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</si>
  <si>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</si>
  <si>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</si>
  <si>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</si>
  <si>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</si>
  <si>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</si>
  <si>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</si>
  <si>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</si>
  <si>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</si>
  <si>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</si>
  <si>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</si>
  <si>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</si>
  <si>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</si>
  <si>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</si>
  <si>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</si>
  <si>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</si>
  <si>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</si>
  <si>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</si>
  <si>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</si>
  <si>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</si>
  <si>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</si>
  <si>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</si>
  <si>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</si>
  <si>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</si>
  <si>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</si>
  <si>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</si>
  <si>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</si>
  <si>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</si>
  <si>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</si>
  <si>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</si>
  <si>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</si>
  <si>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</si>
  <si>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</si>
  <si>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</si>
  <si>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</si>
  <si>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</si>
  <si>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</si>
  <si>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</si>
  <si>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</si>
  <si>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</si>
  <si>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</si>
  <si>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</si>
  <si>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</si>
  <si>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</si>
  <si>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</si>
  <si>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</si>
  <si>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</si>
  <si>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</si>
  <si>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</si>
  <si>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</si>
  <si>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</si>
  <si>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</si>
  <si>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</si>
  <si>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</si>
  <si>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</si>
  <si>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</si>
  <si>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</si>
  <si>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</si>
  <si>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</si>
  <si>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</si>
  <si>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</si>
  <si>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</si>
  <si>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</si>
  <si>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</si>
  <si>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</si>
  <si>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</si>
  <si>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</si>
  <si>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</si>
  <si>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</si>
  <si>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</si>
  <si>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</si>
  <si>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</si>
  <si>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</si>
  <si>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</si>
  <si>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</si>
  <si>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</si>
  <si>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</si>
  <si>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</si>
  <si>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</si>
  <si>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</si>
  <si>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</si>
  <si>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</si>
  <si>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</si>
  <si>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</si>
  <si>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</si>
  <si>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</si>
  <si>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</si>
  <si>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</si>
  <si>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</si>
  <si>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</si>
  <si>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</si>
  <si>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</si>
  <si>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</si>
  <si>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</si>
  <si>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</si>
  <si>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</si>
  <si>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</si>
  <si>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</si>
  <si>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</si>
  <si>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</si>
  <si>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</si>
  <si>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</si>
  <si>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</si>
  <si>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</si>
  <si>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</si>
  <si>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</si>
  <si>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</si>
  <si>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</si>
  <si>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</si>
  <si>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</si>
  <si>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</si>
  <si>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</si>
  <si>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</si>
  <si>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</si>
  <si>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</si>
  <si>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</si>
  <si>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</si>
  <si>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</si>
  <si>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</si>
  <si>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</si>
  <si>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</si>
  <si>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</si>
  <si>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</si>
  <si>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</si>
  <si>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</si>
  <si>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</si>
  <si>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</si>
  <si>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</si>
  <si>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</si>
  <si>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</si>
  <si>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</si>
  <si>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</si>
  <si>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</si>
  <si>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</si>
  <si>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</si>
  <si>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</si>
  <si>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</si>
  <si>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</si>
  <si>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</si>
  <si>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</si>
  <si>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</si>
  <si>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</si>
  <si>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</si>
  <si>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</si>
  <si>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</si>
  <si>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</si>
  <si>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</si>
  <si>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</si>
  <si>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</si>
  <si>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</si>
  <si>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</si>
  <si>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</si>
  <si>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</si>
  <si>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</si>
  <si>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</si>
  <si>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</si>
  <si>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</si>
  <si>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</si>
  <si>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</si>
  <si>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</si>
  <si>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</si>
  <si>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</si>
  <si>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</si>
  <si>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</si>
  <si>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</si>
  <si>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</si>
  <si>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</si>
  <si>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</si>
  <si>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</si>
  <si>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</si>
  <si>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</si>
  <si>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</si>
  <si>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</si>
  <si>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</si>
  <si>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</si>
  <si>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</si>
  <si>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</si>
  <si>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</si>
  <si>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</si>
  <si>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</si>
  <si>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</si>
  <si>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</si>
  <si>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</si>
  <si>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</si>
  <si>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</si>
  <si>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</si>
  <si>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</si>
  <si>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</si>
  <si>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</si>
  <si>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</si>
  <si>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</si>
  <si>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</si>
  <si>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</si>
  <si>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</si>
  <si>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</si>
  <si>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</si>
  <si>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</si>
  <si>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</si>
  <si>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</si>
  <si>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</si>
  <si>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</si>
  <si>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</si>
  <si>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</si>
  <si>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</si>
  <si>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</si>
  <si>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</si>
  <si>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</si>
  <si>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</si>
  <si>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</si>
  <si>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</si>
  <si>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</si>
  <si>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</si>
  <si>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</si>
  <si>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</si>
  <si>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</si>
  <si>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</si>
  <si>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</si>
  <si>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</si>
  <si>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</si>
  <si>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</si>
  <si>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</si>
  <si>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</si>
  <si>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</si>
  <si>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</si>
  <si>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</si>
  <si>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</si>
  <si>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</si>
  <si>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</si>
  <si>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</si>
  <si>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</si>
  <si>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</si>
  <si>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</si>
  <si>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</si>
  <si>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</si>
  <si>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</si>
  <si>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</si>
  <si>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</si>
  <si>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</si>
  <si>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</si>
  <si>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</si>
  <si>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</si>
  <si>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</si>
  <si>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</si>
  <si>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</si>
  <si>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</si>
  <si>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</si>
  <si>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</si>
  <si>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</si>
  <si>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</si>
  <si>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</si>
  <si>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</si>
  <si>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</si>
  <si>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</si>
  <si>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</si>
  <si>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</si>
  <si>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</si>
  <si>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</si>
  <si>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</si>
  <si>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</si>
  <si>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</si>
  <si>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</si>
  <si>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</si>
  <si>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</si>
  <si>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</si>
  <si>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</si>
  <si>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</si>
  <si>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</si>
  <si>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</si>
  <si>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</si>
  <si>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</si>
  <si>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</si>
  <si>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</si>
  <si>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</si>
  <si>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</si>
  <si>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</si>
  <si>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</si>
  <si>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</si>
  <si>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</si>
  <si>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</si>
  <si>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</si>
  <si>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</si>
  <si>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</si>
  <si>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</si>
  <si>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</si>
  <si>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</si>
  <si>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</si>
  <si>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</si>
  <si>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</si>
  <si>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</si>
  <si>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</si>
  <si>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</si>
  <si>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</si>
  <si>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</si>
  <si>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</si>
  <si>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</si>
  <si>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</si>
  <si>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</si>
  <si>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</si>
  <si>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</si>
  <si>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</si>
  <si>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</si>
  <si>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</si>
  <si>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</si>
  <si>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</si>
  <si>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</si>
  <si>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</si>
  <si>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</si>
  <si>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</si>
  <si>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</si>
  <si>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</si>
  <si>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</si>
  <si>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</si>
  <si>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</si>
  <si>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</si>
  <si>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</si>
  <si>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</si>
  <si>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</si>
  <si>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</si>
  <si>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</si>
  <si>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</si>
  <si>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</si>
  <si>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</si>
  <si>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</si>
  <si>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</si>
  <si>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</si>
  <si>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</si>
  <si>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</si>
  <si>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</si>
  <si>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</si>
  <si>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</si>
  <si>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</si>
  <si>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</si>
  <si>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</si>
  <si>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</si>
  <si>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</si>
  <si>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</si>
  <si>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</si>
  <si>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</si>
  <si>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</si>
  <si>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</si>
  <si>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</si>
  <si>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</si>
  <si>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</si>
  <si>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</si>
  <si>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</si>
  <si>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</si>
  <si>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</si>
  <si>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</si>
  <si>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</si>
  <si>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</si>
  <si>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</si>
  <si>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</si>
  <si>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</si>
  <si>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</si>
  <si>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</si>
  <si>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</si>
  <si>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</si>
  <si>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</si>
  <si>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</si>
  <si>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</si>
  <si>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</si>
  <si>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</si>
  <si>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</si>
  <si>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</si>
  <si>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</si>
  <si>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</si>
  <si>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</si>
  <si>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</si>
  <si>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</si>
  <si>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</si>
  <si>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</si>
  <si>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</si>
  <si>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</si>
  <si>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</si>
  <si>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</si>
  <si>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</si>
  <si>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</si>
  <si>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</si>
  <si>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</si>
  <si>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</si>
  <si>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</si>
  <si>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</si>
  <si>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</si>
  <si>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</si>
  <si>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</si>
  <si>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</si>
  <si>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</si>
  <si>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</si>
  <si>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</si>
  <si>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</si>
  <si>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</si>
  <si>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</si>
  <si>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</si>
  <si>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</si>
  <si>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</si>
  <si>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</si>
  <si>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</si>
  <si>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</si>
  <si>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</si>
  <si>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</si>
  <si>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</si>
  <si>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</si>
  <si>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</si>
  <si>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</si>
  <si>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</si>
  <si>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</si>
  <si>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</si>
  <si>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</si>
  <si>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</si>
  <si>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</si>
  <si>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</si>
  <si>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</si>
  <si>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</si>
  <si>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</si>
  <si>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</si>
  <si>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</si>
  <si>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</si>
  <si>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</si>
  <si>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</si>
  <si>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</si>
  <si>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</si>
  <si>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</si>
  <si>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</si>
  <si>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</si>
  <si>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</si>
  <si>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</si>
  <si>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</si>
  <si>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</si>
  <si>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</si>
  <si>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</si>
  <si>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</si>
  <si>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</si>
  <si>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</si>
  <si>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</si>
  <si>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</si>
  <si>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</si>
  <si>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</si>
  <si>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</si>
  <si>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</si>
  <si>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</si>
  <si>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</si>
  <si>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</si>
  <si>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</si>
  <si>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</si>
  <si>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</si>
  <si>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</si>
  <si>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</si>
  <si>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</si>
  <si>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</si>
  <si>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</si>
  <si>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</si>
  <si>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</si>
  <si>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</si>
  <si>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</si>
  <si>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</si>
  <si>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</si>
  <si>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</si>
  <si>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</si>
  <si>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</si>
  <si>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</si>
  <si>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</si>
  <si>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</si>
  <si>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</si>
  <si>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</si>
  <si>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</si>
  <si>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</si>
  <si>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</si>
  <si>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</si>
  <si>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</si>
  <si>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</si>
  <si>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</si>
  <si>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</si>
  <si>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</si>
  <si>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</si>
  <si>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</si>
  <si>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</si>
  <si>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</si>
  <si>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</si>
  <si>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</si>
  <si>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</si>
  <si>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</si>
  <si>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</si>
  <si>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</si>
  <si>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</si>
  <si>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</si>
  <si>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</si>
  <si>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</si>
  <si>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</si>
  <si>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</si>
  <si>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</si>
  <si>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</si>
  <si>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</si>
  <si>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</si>
  <si>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</si>
  <si>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</si>
  <si>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</si>
  <si>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</si>
  <si>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</si>
  <si>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</si>
  <si>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</si>
  <si>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</si>
  <si>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</si>
  <si>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</si>
  <si>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</si>
  <si>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</si>
  <si>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</si>
  <si>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</si>
  <si>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</si>
  <si>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</si>
  <si>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</si>
  <si>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</si>
  <si>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</si>
  <si>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</si>
  <si>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</si>
  <si>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</si>
  <si>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</si>
  <si>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</si>
  <si>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</si>
  <si>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</si>
  <si>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</si>
  <si>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</si>
  <si>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</si>
  <si>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</si>
  <si>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</si>
  <si>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</si>
  <si>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</si>
  <si>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</si>
  <si>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</si>
  <si>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</si>
  <si>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</si>
  <si>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</si>
  <si>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</si>
  <si>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</si>
  <si>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</si>
  <si>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</si>
  <si>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</si>
  <si>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</si>
  <si>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</si>
  <si>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</si>
  <si>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</si>
  <si>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</si>
  <si>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</si>
  <si>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</si>
  <si>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</si>
  <si>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</si>
  <si>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</si>
  <si>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</si>
  <si>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</si>
  <si>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</si>
  <si>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</si>
  <si>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</si>
  <si>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</si>
  <si>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</si>
  <si>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</si>
  <si>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</si>
  <si>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</si>
  <si>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</si>
  <si>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</si>
  <si>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</si>
  <si>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</si>
  <si>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</si>
  <si>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</si>
  <si>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</si>
  <si>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</si>
  <si>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</si>
  <si>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</si>
  <si>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</si>
  <si>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</si>
  <si>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</si>
  <si>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</si>
  <si>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</si>
  <si>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</si>
  <si>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</si>
  <si>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</si>
  <si>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</si>
  <si>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</si>
  <si>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</si>
  <si>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</si>
  <si>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</si>
  <si>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</si>
  <si>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</si>
  <si>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</si>
  <si>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</si>
  <si>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</si>
  <si>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</si>
  <si>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</si>
  <si>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</si>
  <si>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</si>
  <si>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</si>
  <si>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</si>
  <si>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</si>
  <si>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</si>
  <si>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</si>
  <si>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</si>
  <si>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</si>
  <si>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</si>
  <si>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</si>
  <si>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</si>
  <si>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</si>
  <si>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</si>
  <si>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</si>
  <si>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</si>
  <si>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</si>
  <si>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</si>
  <si>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</si>
  <si>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</si>
  <si>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</si>
  <si>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</si>
  <si>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</si>
  <si>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</si>
  <si>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</si>
  <si>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</si>
  <si>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</si>
  <si>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</si>
  <si>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</si>
  <si>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</si>
  <si>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</si>
  <si>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</si>
  <si>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</si>
  <si>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</si>
  <si>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</si>
  <si>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</si>
  <si>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</si>
  <si>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</si>
  <si>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</si>
  <si>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</si>
  <si>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</si>
  <si>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</si>
  <si>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</si>
  <si>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</si>
  <si>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</si>
  <si>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</si>
  <si>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</si>
  <si>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</si>
  <si>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</si>
  <si>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</si>
  <si>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</si>
  <si>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</si>
  <si>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</si>
  <si>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</si>
  <si>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</si>
  <si>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</si>
  <si>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</si>
  <si>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</si>
  <si>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</si>
  <si>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</si>
  <si>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</si>
  <si>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</si>
  <si>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</si>
  <si>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</si>
  <si>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</si>
  <si>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</si>
  <si>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</si>
  <si>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</si>
  <si>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</si>
  <si>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</si>
  <si>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</si>
  <si>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</si>
  <si>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</si>
  <si>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</si>
  <si>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</si>
  <si>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</si>
  <si>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</si>
  <si>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</si>
  <si>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</si>
  <si>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</si>
  <si>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</si>
  <si>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</si>
  <si>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</si>
  <si>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</si>
  <si>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</si>
  <si>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</si>
  <si>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</si>
  <si>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</si>
  <si>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</si>
  <si>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</si>
  <si>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</si>
  <si>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</si>
  <si>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</si>
  <si>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</si>
  <si>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</si>
  <si>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</si>
  <si>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</si>
  <si>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</si>
  <si>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</si>
  <si>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</si>
  <si>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</si>
  <si>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</si>
  <si>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</si>
  <si>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</si>
  <si>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</si>
  <si>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</si>
  <si>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</si>
  <si>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</si>
  <si>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</si>
  <si>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</si>
  <si>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</si>
  <si>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</si>
  <si>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</si>
  <si>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</si>
  <si>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</si>
  <si>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</si>
  <si>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</si>
  <si>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</si>
  <si>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</si>
  <si>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</si>
  <si>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</si>
  <si>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</si>
  <si>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</si>
  <si>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</si>
  <si>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</si>
  <si>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</si>
  <si>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</si>
  <si>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</si>
  <si>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</si>
  <si>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</si>
  <si>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</si>
  <si>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</si>
  <si>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</si>
  <si>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</si>
  <si>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</si>
  <si>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</si>
  <si>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</si>
  <si>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</si>
  <si>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</si>
  <si>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</si>
  <si>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</si>
  <si>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</si>
  <si>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</si>
  <si>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</si>
  <si>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</si>
  <si>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</si>
  <si>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</si>
  <si>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</si>
  <si>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</si>
  <si>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</si>
  <si>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</si>
  <si>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</si>
  <si>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</si>
  <si>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</si>
  <si>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</si>
  <si>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</si>
  <si>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</si>
  <si>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</si>
  <si>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</si>
  <si>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</si>
  <si>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</si>
  <si>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</si>
  <si>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</si>
  <si>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</si>
  <si>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</si>
  <si>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</si>
  <si>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</si>
  <si>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</si>
  <si>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</si>
  <si>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</si>
  <si>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</si>
  <si>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</si>
  <si>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</si>
  <si>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</si>
  <si>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</si>
  <si>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</si>
  <si>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</si>
  <si>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</si>
  <si>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</si>
  <si>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</si>
  <si>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</si>
  <si>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</si>
  <si>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</si>
  <si>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</si>
  <si>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</si>
  <si>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</si>
  <si>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</si>
  <si>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</si>
  <si>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</si>
  <si>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</si>
  <si>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</si>
  <si>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</si>
  <si>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</si>
  <si>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</si>
  <si>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</si>
  <si>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</si>
  <si>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</si>
  <si>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</si>
  <si>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</si>
  <si>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</si>
  <si>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</si>
  <si>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</si>
  <si>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</si>
  <si>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</si>
  <si>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</si>
  <si>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</si>
  <si>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</si>
  <si>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</si>
  <si>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</si>
  <si>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</si>
  <si>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</si>
  <si>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</si>
  <si>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</si>
  <si>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</si>
  <si>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</si>
  <si>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</si>
  <si>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</si>
  <si>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</si>
  <si>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</si>
  <si>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</si>
  <si>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</si>
  <si>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</si>
  <si>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</si>
  <si>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</si>
  <si>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</si>
  <si>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</si>
  <si>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</si>
  <si>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</si>
  <si>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</si>
  <si>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</si>
  <si>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</si>
  <si>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</si>
  <si>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</si>
  <si>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</si>
  <si>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</si>
  <si>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</si>
  <si>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</si>
  <si>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</si>
  <si>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</si>
  <si>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</si>
  <si>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</si>
  <si>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</si>
  <si>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</si>
  <si>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</si>
  <si>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</si>
  <si>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</si>
  <si>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</si>
  <si>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</si>
  <si>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</si>
  <si>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</si>
  <si>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</si>
  <si>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</si>
  <si>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</si>
  <si>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</si>
  <si>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</si>
  <si>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</si>
  <si>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</si>
  <si>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</si>
  <si>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</si>
  <si>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</si>
  <si>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</si>
  <si>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</si>
  <si>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</si>
  <si>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</si>
  <si>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</si>
  <si>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</si>
  <si>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</si>
  <si>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</si>
  <si>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</si>
  <si>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</si>
  <si>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</si>
  <si>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</si>
  <si>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</si>
  <si>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</si>
  <si>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</si>
  <si>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</si>
  <si>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</si>
  <si>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</si>
  <si>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</si>
  <si>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</si>
  <si>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</si>
  <si>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</si>
  <si>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</si>
  <si>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</si>
  <si>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</si>
  <si>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</si>
  <si>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</si>
  <si>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</si>
  <si>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</si>
  <si>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</si>
  <si>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</si>
  <si>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</si>
  <si>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</si>
  <si>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</si>
  <si>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</si>
  <si>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</si>
  <si>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</si>
  <si>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</si>
  <si>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</si>
  <si>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</si>
  <si>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</si>
  <si>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</si>
  <si>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</si>
  <si>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</si>
  <si>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</si>
  <si>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</si>
  <si>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</si>
  <si>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</si>
  <si>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</si>
  <si>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</si>
  <si>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</si>
  <si>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</si>
  <si>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</si>
  <si>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</si>
  <si>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</si>
  <si>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</si>
  <si>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</si>
  <si>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</si>
  <si>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</si>
  <si>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</si>
  <si>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</si>
  <si>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</si>
  <si>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</si>
  <si>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</si>
  <si>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</si>
  <si>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</si>
  <si>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</si>
  <si>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</si>
  <si>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</si>
  <si>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</si>
  <si>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</si>
  <si>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</si>
  <si>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</si>
  <si>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</si>
  <si>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</si>
  <si>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</si>
  <si>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</si>
  <si>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</si>
  <si>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</si>
  <si>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</si>
  <si>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</si>
  <si>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</si>
  <si>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</si>
  <si>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</si>
  <si>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</si>
  <si>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</si>
  <si>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</si>
  <si>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</si>
  <si>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</si>
  <si>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</si>
  <si>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</si>
  <si>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</si>
  <si>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</si>
  <si>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</si>
  <si>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</si>
  <si>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</si>
  <si>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</si>
  <si>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</si>
  <si>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</si>
  <si>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</si>
  <si>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</si>
  <si>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</si>
  <si>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</si>
  <si>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</si>
  <si>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</si>
  <si>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</si>
  <si>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</si>
  <si>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</si>
  <si>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</si>
  <si>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</si>
  <si>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</si>
  <si>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</si>
  <si>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</si>
  <si>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</si>
  <si>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</si>
  <si>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</si>
  <si>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</si>
  <si>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</si>
  <si>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</si>
  <si>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</si>
  <si>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</si>
  <si>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</si>
  <si>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</si>
  <si>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</si>
  <si>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</si>
  <si>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</si>
  <si>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</si>
  <si>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</si>
  <si>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</si>
  <si>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</si>
  <si>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</si>
  <si>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</si>
  <si>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</si>
  <si>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</si>
  <si>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</si>
  <si>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</si>
  <si>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</si>
  <si>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</si>
  <si>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</si>
  <si>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</si>
  <si>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</si>
  <si>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</si>
  <si>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</si>
  <si>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</si>
  <si>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</si>
  <si>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</si>
  <si>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</si>
  <si>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</si>
  <si>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</si>
  <si>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</si>
  <si>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</si>
  <si>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</si>
  <si>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</si>
  <si>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</si>
  <si>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</si>
  <si>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</si>
  <si>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</si>
  <si>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</si>
  <si>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</si>
  <si>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</si>
  <si>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</si>
  <si>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</si>
  <si>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</si>
  <si>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</si>
  <si>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</si>
  <si>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</si>
  <si>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</si>
  <si>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</si>
  <si>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</si>
  <si>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</si>
  <si>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</si>
  <si>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</si>
  <si>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</si>
  <si>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</si>
  <si>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</si>
  <si>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</si>
  <si>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</si>
  <si>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</si>
  <si>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</si>
  <si>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</si>
  <si>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</si>
  <si>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</si>
  <si>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</si>
  <si>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</si>
  <si>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</si>
  <si>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</si>
  <si>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</si>
  <si>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</si>
  <si>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</si>
  <si>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</si>
  <si>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</si>
  <si>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</si>
  <si>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</si>
  <si>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</si>
  <si>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</si>
  <si>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</si>
  <si>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</si>
  <si>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</si>
  <si>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</si>
  <si>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</si>
  <si>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</si>
  <si>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</si>
  <si>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</si>
  <si>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</si>
  <si>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</si>
  <si>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</si>
  <si>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</si>
  <si>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</si>
  <si>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</si>
  <si>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</si>
  <si>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</si>
  <si>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</si>
  <si>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</si>
  <si>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</si>
  <si>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</si>
  <si>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</si>
  <si>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</si>
  <si>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</si>
  <si>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</si>
  <si>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</si>
  <si>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</si>
  <si>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</si>
  <si>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</si>
  <si>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</si>
  <si>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</si>
  <si>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</si>
  <si>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</si>
  <si>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</si>
  <si>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</si>
  <si>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</si>
  <si>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</si>
  <si>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</si>
  <si>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</si>
  <si>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</si>
  <si>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</si>
  <si>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</si>
  <si>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</si>
  <si>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</si>
  <si>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</si>
  <si>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</si>
  <si>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</si>
  <si>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</si>
  <si>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</si>
  <si>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</si>
  <si>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</si>
  <si>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</si>
  <si>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</si>
  <si>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</si>
  <si>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</si>
  <si>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</si>
  <si>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</si>
  <si>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</si>
  <si>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</si>
  <si>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</si>
  <si>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</si>
  <si>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</si>
  <si>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</si>
  <si>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</si>
  <si>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</si>
  <si>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</si>
  <si>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</si>
  <si>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</si>
  <si>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</si>
  <si>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</si>
  <si>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</si>
  <si>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</si>
  <si>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</si>
  <si>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</si>
  <si>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</si>
  <si>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</si>
  <si>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</si>
  <si>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</si>
  <si>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</si>
  <si>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</si>
  <si>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</si>
  <si>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</si>
  <si>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</si>
  <si>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</si>
  <si>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</si>
  <si>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</si>
  <si>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</si>
  <si>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</si>
  <si>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</si>
  <si>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</si>
  <si>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</si>
  <si>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</si>
  <si>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</si>
  <si>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</si>
  <si>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</si>
  <si>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</si>
  <si>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</si>
  <si>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</si>
  <si>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</si>
  <si>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</si>
  <si>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</si>
  <si>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</si>
  <si>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</si>
  <si>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</si>
  <si>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</si>
  <si>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</si>
  <si>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</si>
  <si>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</si>
  <si>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</si>
  <si>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</si>
  <si>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</si>
  <si>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</si>
  <si>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</si>
  <si>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</si>
  <si>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</si>
  <si>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</si>
  <si>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</si>
  <si>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</si>
  <si>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</si>
  <si>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</si>
  <si>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</si>
  <si>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</si>
  <si>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</si>
  <si>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</si>
  <si>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</si>
  <si>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</si>
  <si>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</si>
  <si>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</si>
  <si>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</si>
  <si>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</si>
  <si>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</si>
  <si>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</si>
  <si>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</si>
  <si>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</si>
  <si>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</si>
  <si>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</si>
  <si>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</si>
  <si>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</si>
  <si>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</si>
  <si>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</si>
  <si>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</si>
  <si>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</si>
  <si>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</si>
  <si>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</si>
  <si>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</si>
  <si>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</si>
  <si>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</si>
  <si>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</si>
  <si>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</si>
  <si>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</si>
  <si>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</si>
  <si>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</si>
  <si>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</si>
  <si>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</si>
  <si>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</si>
  <si>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</si>
  <si>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</si>
  <si>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</si>
  <si>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</si>
  <si>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</si>
  <si>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</si>
  <si>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</si>
  <si>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</si>
  <si>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</si>
  <si>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</si>
  <si>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</si>
  <si>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</si>
  <si>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</si>
  <si>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</si>
  <si>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</si>
  <si>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</si>
  <si>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</si>
  <si>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</si>
  <si>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</si>
  <si>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</si>
  <si>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</si>
  <si>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</si>
  <si>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</si>
  <si>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</si>
  <si>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</si>
  <si>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</si>
  <si>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</si>
  <si>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</si>
  <si>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</si>
  <si>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</si>
  <si>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</si>
  <si>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</si>
  <si>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</si>
  <si>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</si>
  <si>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</si>
  <si>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</si>
  <si>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</si>
  <si>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</si>
  <si>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</si>
  <si>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</si>
  <si>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</si>
  <si>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</si>
  <si>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</si>
  <si>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</si>
  <si>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</si>
  <si>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</si>
  <si>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</si>
  <si>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</si>
  <si>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</si>
  <si>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</si>
  <si>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</si>
  <si>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</si>
  <si>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</si>
  <si>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</si>
  <si>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</si>
  <si>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</si>
  <si>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</si>
  <si>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</si>
  <si>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</si>
  <si>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</si>
  <si>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</si>
  <si>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</si>
  <si>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</si>
  <si>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</si>
  <si>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</si>
  <si>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</si>
  <si>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</si>
  <si>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</si>
  <si>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</si>
  <si>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</si>
  <si>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</si>
  <si>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</si>
  <si>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</si>
  <si>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</si>
  <si>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</si>
  <si>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</si>
  <si>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</si>
  <si>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</si>
  <si>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</si>
  <si>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</si>
  <si>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</si>
  <si>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</si>
  <si>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</si>
  <si>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</si>
  <si>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</si>
  <si>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</si>
  <si>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</si>
  <si>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</si>
  <si>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</si>
  <si>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</si>
  <si>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</si>
  <si>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</si>
  <si>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</si>
  <si>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</si>
  <si>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</si>
  <si>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</si>
  <si>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</si>
  <si>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</si>
  <si>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</si>
  <si>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</si>
  <si>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</si>
  <si>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</si>
  <si>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</si>
  <si>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</si>
  <si>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</si>
  <si>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</si>
  <si>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</si>
  <si>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</si>
  <si>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</si>
  <si>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</si>
  <si>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</si>
  <si>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</si>
  <si>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</si>
  <si>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</si>
  <si>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</si>
  <si>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</si>
  <si>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</si>
  <si>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</si>
  <si>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</si>
  <si>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</si>
  <si>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</si>
  <si>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</si>
  <si>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</si>
  <si>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</si>
  <si>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</si>
  <si>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</si>
  <si>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</si>
  <si>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</si>
  <si>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</si>
  <si>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</si>
  <si>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</si>
  <si>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</si>
  <si>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</si>
  <si>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</si>
  <si>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</si>
  <si>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</si>
  <si>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</si>
  <si>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</si>
  <si>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</si>
  <si>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</si>
  <si>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</si>
  <si>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</si>
  <si>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</si>
  <si>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</si>
  <si>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</si>
  <si>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</si>
  <si>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</si>
  <si>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</si>
  <si>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</si>
  <si>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</si>
  <si>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</si>
  <si>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</si>
  <si>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</si>
  <si>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</si>
  <si>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</si>
  <si>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</si>
  <si>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</si>
  <si>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</si>
  <si>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</si>
  <si>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</si>
  <si>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</si>
  <si>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</si>
  <si>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</si>
  <si>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</si>
  <si>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</si>
  <si>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</si>
  <si>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</si>
  <si>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</si>
  <si>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</si>
  <si>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</si>
  <si>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</si>
  <si>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</si>
  <si>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</si>
  <si>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</si>
  <si>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</si>
  <si>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</si>
  <si>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</si>
  <si>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</si>
  <si>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</si>
  <si>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</si>
  <si>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</si>
  <si>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</si>
  <si>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</si>
  <si>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</si>
  <si>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</si>
  <si>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</si>
  <si>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</si>
  <si>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</si>
  <si>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</si>
  <si>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</si>
  <si>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</si>
  <si>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</si>
  <si>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</si>
  <si>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</si>
  <si>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</si>
  <si>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</si>
  <si>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</si>
  <si>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</si>
  <si>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</si>
  <si>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</si>
  <si>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</si>
  <si>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</si>
  <si>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</si>
  <si>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</si>
  <si>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</si>
  <si>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</si>
  <si>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</si>
  <si>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</si>
  <si>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</si>
  <si>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</si>
  <si>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</si>
  <si>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</si>
  <si>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</si>
  <si>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</si>
  <si>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</si>
  <si>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</si>
  <si>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</si>
  <si>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</si>
  <si>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</si>
  <si>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</si>
  <si>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</si>
  <si>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</si>
  <si>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</si>
  <si>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</si>
  <si>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</si>
  <si>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</si>
  <si>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</si>
  <si>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</si>
  <si>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</si>
  <si>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</si>
  <si>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</si>
  <si>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</si>
  <si>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</si>
  <si>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</si>
  <si>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</si>
  <si>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</si>
  <si>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</si>
  <si>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</si>
  <si>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</si>
  <si>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</si>
  <si>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</si>
  <si>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</si>
  <si>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</si>
  <si>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</si>
  <si>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</si>
  <si>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</si>
  <si>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</si>
  <si>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</si>
  <si>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</si>
  <si>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</si>
  <si>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</si>
  <si>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</si>
  <si>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</si>
  <si>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</si>
  <si>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</si>
  <si>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</si>
  <si>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</si>
  <si>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</si>
  <si>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</si>
  <si>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</si>
  <si>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</si>
  <si>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</si>
  <si>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</si>
  <si>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</si>
  <si>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</si>
  <si>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</si>
  <si>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</si>
  <si>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</si>
  <si>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</si>
  <si>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</si>
  <si>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</si>
  <si>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</si>
  <si>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</si>
  <si>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</si>
  <si>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</si>
  <si>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</si>
  <si>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</si>
  <si>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</si>
  <si>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</si>
  <si>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</si>
  <si>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</si>
  <si>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</si>
  <si>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</si>
  <si>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</si>
  <si>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</si>
  <si>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</si>
  <si>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</si>
  <si>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</si>
  <si>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</si>
  <si>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</si>
  <si>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</si>
  <si>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</si>
  <si>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</si>
  <si>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</si>
  <si>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</si>
  <si>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</si>
  <si>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</si>
  <si>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</si>
  <si>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</si>
  <si>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</si>
  <si>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</si>
  <si>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</si>
  <si>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</si>
  <si>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</si>
  <si>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</si>
  <si>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</si>
  <si>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</si>
  <si>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</si>
  <si>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</si>
  <si>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</si>
  <si>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</si>
  <si>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</si>
  <si>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</si>
  <si>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</si>
  <si>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</si>
  <si>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</si>
  <si>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</si>
  <si>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</si>
  <si>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</si>
  <si>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</si>
  <si>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</si>
  <si>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</si>
  <si>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</si>
  <si>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</si>
  <si>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</si>
  <si>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</si>
  <si>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</si>
  <si>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</si>
  <si>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</si>
  <si>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</si>
  <si>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</si>
  <si>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</si>
  <si>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</si>
  <si>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</si>
  <si>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</si>
  <si>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</si>
  <si>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</si>
  <si>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</si>
  <si>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</si>
  <si>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</si>
  <si>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</si>
  <si>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</si>
  <si>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</si>
  <si>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</si>
  <si>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</si>
  <si>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</si>
  <si>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</si>
  <si>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</si>
  <si>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</si>
  <si>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</si>
  <si>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</si>
  <si>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</si>
  <si>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</si>
  <si>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</si>
  <si>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</si>
  <si>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</si>
  <si>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</si>
  <si>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</si>
  <si>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</si>
  <si>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</si>
  <si>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</si>
  <si>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</si>
  <si>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</si>
  <si>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</si>
  <si>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</si>
  <si>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</si>
  <si>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</si>
  <si>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</si>
  <si>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</si>
  <si>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</si>
  <si>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</si>
  <si>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</si>
  <si>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</si>
  <si>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</si>
  <si>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</si>
  <si>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</si>
  <si>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</si>
  <si>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</si>
  <si>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</si>
  <si>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</si>
  <si>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</si>
  <si>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</si>
  <si>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</si>
  <si>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</si>
  <si>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</si>
  <si>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</si>
  <si>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</si>
  <si>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</si>
  <si>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</si>
  <si>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</si>
  <si>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</si>
  <si>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</si>
  <si>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</si>
  <si>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</si>
  <si>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</si>
  <si>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</si>
  <si>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</si>
  <si>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</si>
  <si>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</si>
  <si>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</si>
  <si>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</si>
  <si>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</si>
  <si>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</si>
  <si>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</si>
  <si>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</si>
  <si>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</si>
  <si>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</si>
  <si>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</si>
  <si>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</si>
  <si>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</si>
  <si>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</si>
  <si>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</si>
  <si>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</si>
  <si>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</si>
  <si>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</si>
  <si>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</si>
  <si>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</si>
  <si>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</si>
  <si>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</si>
  <si>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</si>
  <si>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</si>
  <si>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</si>
  <si>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</si>
  <si>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</si>
  <si>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</si>
  <si>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</si>
  <si>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</si>
  <si>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</si>
  <si>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</si>
  <si>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</si>
  <si>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</si>
  <si>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</si>
  <si>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</si>
  <si>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</si>
  <si>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</si>
  <si>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</si>
  <si>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</si>
  <si>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</si>
  <si>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</si>
  <si>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</si>
  <si>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</si>
  <si>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</si>
  <si>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</si>
  <si>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</si>
  <si>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</si>
  <si>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</si>
  <si>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</si>
  <si>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</si>
  <si>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</si>
  <si>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</si>
  <si>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</si>
  <si>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</si>
  <si>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</si>
  <si>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</si>
  <si>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</si>
  <si>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</si>
  <si>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</si>
  <si>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</si>
  <si>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</si>
  <si>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</si>
  <si>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</si>
  <si>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</si>
  <si>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</si>
  <si>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</si>
  <si>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</si>
  <si>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</si>
  <si>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</si>
  <si>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</si>
  <si>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</si>
  <si>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</si>
  <si>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</si>
  <si>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</si>
  <si>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</si>
  <si>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</si>
  <si>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</si>
  <si>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</si>
  <si>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</si>
  <si>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</si>
  <si>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</si>
  <si>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</si>
  <si>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</si>
  <si>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</si>
  <si>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</si>
  <si>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</si>
  <si>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</si>
  <si>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</si>
  <si>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</si>
  <si>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</si>
  <si>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</si>
  <si>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</si>
  <si>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</si>
  <si>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</si>
  <si>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</si>
  <si>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</si>
  <si>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</si>
  <si>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</si>
  <si>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</si>
  <si>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</si>
  <si>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</si>
  <si>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</si>
  <si>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</si>
  <si>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</si>
  <si>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</si>
  <si>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</si>
  <si>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</si>
  <si>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</si>
  <si>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</si>
  <si>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</si>
  <si>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</si>
  <si>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</si>
  <si>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</si>
  <si>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</si>
  <si>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</si>
  <si>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</si>
  <si>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</si>
  <si>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</si>
  <si>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</si>
  <si>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</si>
  <si>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</si>
  <si>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</si>
  <si>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</si>
  <si>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</si>
  <si>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</si>
  <si>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</si>
  <si>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</si>
  <si>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</si>
  <si>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</si>
  <si>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</si>
  <si>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</si>
  <si>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</si>
  <si>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</si>
  <si>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</si>
  <si>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</si>
  <si>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</si>
  <si>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</si>
  <si>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</si>
  <si>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</si>
  <si>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</si>
  <si>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</si>
  <si>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</si>
  <si>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</si>
  <si>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</si>
  <si>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</si>
  <si>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</si>
  <si>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</si>
  <si>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</si>
  <si>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</si>
  <si>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</si>
  <si>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</si>
  <si>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</si>
  <si>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</si>
  <si>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</si>
  <si>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</si>
  <si>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</si>
  <si>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</si>
  <si>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</si>
  <si>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</si>
  <si>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</si>
  <si>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</si>
  <si>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</si>
  <si>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</si>
  <si>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</si>
  <si>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</si>
  <si>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</si>
  <si>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</si>
  <si>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</si>
  <si>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</si>
  <si>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</si>
  <si>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</si>
  <si>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</si>
  <si>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</si>
  <si>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</si>
  <si>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</si>
  <si>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</si>
  <si>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</si>
  <si>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</si>
  <si>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</si>
  <si>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</si>
  <si>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</si>
  <si>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</si>
  <si>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</si>
  <si>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</si>
  <si>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</si>
  <si>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</si>
  <si>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</si>
  <si>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</si>
  <si>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</si>
  <si>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</si>
  <si>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</si>
  <si>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</si>
  <si>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</si>
  <si>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</si>
  <si>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</si>
  <si>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</si>
  <si>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</si>
  <si>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</si>
  <si>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</si>
  <si>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</si>
  <si>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</si>
  <si>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</si>
  <si>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</si>
  <si>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</si>
  <si>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</si>
  <si>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</si>
  <si>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</si>
  <si>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</si>
  <si>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</si>
  <si>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</si>
  <si>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</si>
  <si>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</si>
  <si>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</si>
  <si>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</si>
  <si>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</si>
  <si>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</si>
  <si>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</si>
  <si>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</si>
  <si>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</si>
  <si>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</si>
  <si>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</si>
  <si>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</si>
  <si>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</si>
  <si>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</si>
  <si>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</si>
  <si>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</si>
  <si>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</si>
  <si>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</si>
  <si>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</si>
  <si>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</si>
  <si>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</si>
  <si>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</si>
  <si>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</si>
  <si>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</si>
  <si>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</si>
  <si>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</si>
  <si>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</si>
  <si>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</si>
  <si>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</si>
  <si>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</si>
  <si>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</si>
  <si>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</si>
  <si>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</si>
  <si>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</si>
  <si>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</si>
  <si>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</si>
  <si>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</si>
  <si>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</si>
  <si>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</si>
  <si>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</si>
  <si>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</si>
  <si>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</si>
  <si>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</si>
  <si>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</si>
  <si>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</si>
  <si>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</si>
  <si>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</si>
  <si>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</si>
  <si>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</si>
  <si>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</si>
  <si>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</si>
  <si>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</si>
  <si>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</si>
  <si>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</si>
  <si>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</si>
  <si>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</si>
  <si>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</si>
  <si>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</si>
  <si>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</si>
  <si>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</si>
  <si>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</si>
  <si>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</si>
  <si>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</si>
  <si>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</si>
  <si>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</si>
  <si>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</si>
  <si>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</si>
  <si>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</si>
  <si>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</si>
  <si>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</si>
  <si>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</si>
  <si>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</si>
  <si>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</si>
  <si>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</si>
  <si>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</si>
  <si>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</si>
  <si>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</si>
  <si>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</si>
  <si>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</si>
  <si>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</si>
  <si>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</si>
  <si>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</si>
  <si>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</si>
  <si>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</si>
  <si>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</si>
  <si>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</si>
  <si>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</si>
  <si>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</si>
  <si>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</si>
  <si>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</si>
  <si>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</si>
  <si>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</si>
  <si>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</si>
  <si>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</si>
  <si>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</si>
  <si>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</si>
  <si>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</si>
  <si>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</si>
  <si>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</si>
  <si>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</si>
  <si>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</si>
  <si>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</si>
  <si>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</si>
  <si>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</si>
  <si>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</si>
  <si>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</si>
  <si>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</si>
  <si>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</si>
  <si>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</si>
  <si>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</si>
  <si>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</si>
  <si>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</si>
  <si>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</si>
  <si>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</si>
  <si>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</si>
  <si>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</si>
  <si>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</si>
  <si>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</si>
  <si>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</si>
  <si>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</si>
  <si>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</si>
  <si>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</si>
  <si>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</si>
  <si>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</si>
  <si>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</si>
  <si>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</si>
  <si>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</si>
  <si>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</si>
  <si>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</si>
  <si>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</si>
  <si>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</si>
  <si>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</si>
  <si>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</si>
  <si>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</si>
  <si>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</si>
  <si>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</si>
  <si>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</si>
  <si>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</si>
  <si>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</si>
  <si>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</si>
  <si>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</si>
  <si>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</si>
  <si>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</si>
  <si>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</si>
  <si>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</si>
  <si>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</si>
  <si>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</si>
  <si>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</si>
  <si>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</si>
  <si>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</si>
  <si>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</si>
  <si>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</si>
  <si>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</si>
  <si>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</si>
  <si>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</si>
  <si>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</si>
  <si>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</si>
  <si>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</si>
  <si>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</si>
  <si>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</si>
  <si>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</si>
  <si>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</si>
  <si>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</si>
  <si>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</si>
  <si>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</si>
  <si>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</si>
  <si>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</si>
  <si>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</si>
  <si>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</si>
  <si>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</si>
  <si>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</si>
  <si>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</si>
  <si>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</si>
  <si>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</si>
  <si>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</si>
  <si>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</si>
  <si>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</si>
  <si>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</si>
  <si>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</si>
  <si>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</si>
  <si>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</si>
  <si>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</si>
  <si>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</si>
  <si>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</si>
  <si>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</si>
  <si>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</si>
  <si>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</si>
  <si>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</si>
  <si>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</si>
  <si>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</si>
  <si>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</si>
  <si>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</si>
  <si>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</si>
  <si>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</si>
  <si>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</si>
  <si>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</si>
  <si>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</si>
  <si>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</si>
  <si>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</si>
  <si>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</si>
  <si>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</si>
  <si>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</si>
  <si>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</si>
  <si>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</si>
  <si>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</si>
  <si>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</si>
  <si>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</si>
  <si>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</si>
  <si>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</si>
  <si>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</si>
  <si>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</si>
  <si>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</si>
  <si>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</si>
  <si>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</si>
  <si>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</si>
  <si>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</si>
  <si>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</si>
  <si>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</si>
  <si>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</si>
  <si>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</si>
  <si>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</si>
  <si>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</si>
  <si>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</si>
  <si>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</si>
  <si>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</si>
  <si>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</si>
  <si>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</si>
  <si>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</si>
  <si>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</si>
  <si>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</si>
  <si>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</si>
  <si>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</si>
  <si>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</si>
  <si>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</si>
  <si>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</si>
  <si>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</si>
  <si>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</si>
  <si>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</si>
  <si>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</si>
  <si>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</si>
  <si>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</si>
  <si>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</si>
  <si>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</si>
  <si>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</si>
  <si>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</si>
  <si>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</si>
  <si>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</si>
  <si>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</si>
  <si>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</si>
  <si>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</si>
  <si>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</si>
  <si>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</si>
  <si>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</si>
  <si>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</si>
  <si>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</si>
  <si>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</si>
  <si>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</si>
  <si>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</si>
  <si>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</si>
  <si>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</si>
  <si>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</si>
  <si>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</si>
  <si>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</si>
  <si>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</si>
  <si>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</si>
  <si>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</si>
  <si>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</si>
  <si>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</si>
  <si>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</si>
  <si>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</si>
  <si>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</si>
  <si>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</si>
  <si>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</si>
  <si>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</si>
  <si>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</si>
  <si>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</si>
  <si>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</si>
  <si>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</si>
  <si>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</si>
  <si>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</si>
  <si>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</si>
  <si>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</si>
  <si>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</si>
  <si>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</si>
  <si>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</si>
  <si>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</si>
  <si>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</si>
  <si>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</si>
  <si>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</si>
  <si>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</si>
  <si>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</si>
  <si>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</si>
  <si>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</si>
  <si>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</si>
  <si>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</si>
  <si>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</si>
  <si>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</si>
  <si>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</si>
  <si>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</si>
  <si>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</si>
  <si>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</si>
  <si>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</si>
  <si>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</si>
  <si>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</si>
  <si>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</si>
  <si>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</si>
  <si>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</si>
  <si>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</si>
  <si>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</si>
  <si>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</si>
  <si>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</si>
  <si>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</si>
  <si>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</si>
  <si>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</si>
  <si>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</si>
  <si>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</si>
  <si>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</si>
  <si>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</si>
  <si>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</si>
  <si>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</si>
  <si>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</si>
  <si>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</si>
  <si>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</si>
  <si>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</si>
  <si>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</si>
  <si>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</si>
  <si>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</si>
  <si>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</si>
  <si>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</si>
  <si>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</si>
  <si>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</si>
  <si>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</si>
  <si>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</si>
  <si>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</si>
  <si>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</si>
  <si>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</si>
  <si>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</si>
  <si>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</si>
  <si>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</si>
  <si>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</si>
  <si>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</si>
  <si>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</si>
  <si>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</si>
  <si>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</si>
  <si>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</si>
  <si>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</si>
  <si>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</si>
  <si>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</si>
  <si>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</si>
  <si>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</si>
  <si>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</si>
  <si>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</si>
  <si>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</si>
  <si>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</si>
  <si>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</si>
  <si>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</si>
  <si>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</si>
  <si>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</si>
  <si>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</si>
  <si>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</si>
  <si>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</si>
  <si>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</si>
  <si>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</si>
  <si>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</si>
  <si>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</si>
  <si>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</si>
  <si>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</si>
  <si>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</si>
  <si>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</si>
  <si>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</si>
  <si>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</si>
  <si>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</si>
  <si>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</si>
  <si>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</si>
  <si>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</si>
  <si>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</si>
  <si>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</si>
  <si>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</si>
  <si>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</si>
  <si>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</si>
  <si>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</si>
  <si>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</si>
  <si>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</si>
  <si>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</si>
  <si>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</si>
  <si>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</si>
  <si>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</si>
  <si>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</si>
  <si>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</si>
  <si>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</si>
  <si>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</si>
  <si>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</si>
  <si>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</si>
  <si>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</si>
  <si>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</si>
  <si>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</si>
  <si>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</si>
  <si>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</si>
  <si>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</si>
  <si>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</si>
  <si>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</si>
  <si>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</si>
  <si>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</si>
  <si>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</si>
  <si>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</si>
  <si>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</si>
  <si>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</si>
  <si>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</si>
  <si>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</si>
  <si>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</si>
  <si>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</si>
  <si>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</si>
  <si>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</si>
  <si>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</si>
  <si>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</si>
  <si>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</si>
  <si>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</si>
  <si>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</si>
  <si>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</si>
  <si>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</si>
  <si>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</si>
  <si>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</si>
  <si>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</si>
  <si>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</si>
  <si>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</si>
  <si>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</si>
  <si>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</si>
  <si>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</si>
  <si>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</si>
  <si>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</si>
  <si>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</si>
  <si>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</si>
  <si>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</si>
  <si>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</si>
  <si>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</si>
  <si>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</si>
  <si>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</si>
  <si>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</si>
  <si>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</si>
  <si>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</si>
  <si>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</si>
  <si>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</si>
  <si>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</si>
  <si>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</si>
  <si>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</si>
  <si>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</si>
  <si>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</si>
  <si>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</si>
  <si>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</si>
  <si>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</si>
  <si>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</si>
  <si>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</si>
  <si>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</si>
  <si>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</si>
  <si>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</si>
  <si>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</si>
  <si>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</si>
  <si>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</si>
  <si>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</si>
  <si>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</si>
  <si>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</si>
  <si>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</si>
  <si>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</si>
  <si>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</si>
  <si>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</si>
  <si>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</si>
  <si>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</si>
  <si>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</si>
  <si>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</si>
  <si>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</si>
  <si>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</si>
  <si>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</si>
  <si>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</si>
  <si>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</si>
  <si>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</si>
  <si>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</si>
  <si>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</si>
  <si>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</si>
  <si>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</si>
  <si>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</si>
  <si>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</si>
  <si>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</si>
  <si>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</si>
  <si>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</si>
  <si>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</si>
  <si>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</si>
  <si>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</si>
  <si>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</si>
  <si>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</si>
  <si>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</si>
  <si>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</si>
  <si>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</si>
  <si>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</si>
  <si>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</si>
  <si>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</si>
  <si>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</si>
  <si>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</si>
  <si>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</si>
  <si>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</si>
  <si>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</si>
  <si>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</si>
  <si>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</si>
  <si>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</si>
  <si>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</si>
  <si>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</si>
  <si>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</si>
  <si>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</si>
  <si>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</si>
  <si>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</si>
  <si>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</si>
  <si>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</si>
  <si>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</si>
  <si>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</si>
  <si>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</si>
  <si>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</si>
  <si>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</si>
  <si>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</si>
  <si>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</si>
  <si>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</si>
  <si>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</si>
  <si>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</si>
  <si>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</si>
  <si>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</si>
  <si>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</si>
  <si>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</si>
  <si>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</si>
  <si>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</si>
  <si>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</si>
  <si>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</si>
  <si>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</si>
  <si>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</si>
  <si>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</si>
  <si>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</si>
  <si>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</si>
  <si>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</si>
  <si>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</si>
  <si>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</si>
  <si>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</si>
  <si>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</si>
  <si>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</si>
  <si>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</si>
  <si>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</si>
  <si>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</si>
  <si>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</si>
  <si>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</si>
  <si>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</si>
  <si>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</si>
  <si>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</si>
  <si>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</si>
  <si>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</si>
  <si>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</si>
  <si>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</si>
  <si>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</si>
  <si>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</si>
  <si>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</si>
  <si>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</si>
  <si>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</si>
  <si>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</si>
  <si>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</si>
  <si>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</si>
  <si>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</si>
  <si>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</si>
  <si>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</si>
  <si>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</si>
  <si>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</si>
  <si>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</si>
  <si>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</si>
  <si>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</si>
  <si>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</si>
  <si>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</si>
  <si>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</si>
  <si>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</si>
  <si>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</si>
  <si>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</si>
  <si>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</si>
  <si>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</si>
  <si>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</si>
  <si>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</si>
  <si>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</si>
  <si>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</si>
  <si>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</si>
  <si>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</si>
  <si>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</si>
  <si>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</si>
  <si>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</si>
  <si>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</si>
  <si>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</si>
  <si>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</si>
  <si>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</si>
  <si>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</si>
  <si>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</si>
  <si>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</si>
  <si>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</si>
  <si>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</si>
  <si>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</si>
  <si>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</si>
  <si>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</si>
  <si>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</si>
  <si>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</si>
  <si>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</si>
  <si>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</si>
  <si>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</si>
  <si>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</si>
  <si>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</si>
  <si>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</si>
  <si>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</si>
  <si>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</si>
  <si>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</si>
  <si>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</si>
  <si>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</si>
  <si>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</si>
  <si>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</si>
  <si>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</si>
  <si>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</si>
  <si>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</si>
  <si>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</si>
  <si>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</si>
  <si>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</si>
  <si>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</si>
  <si>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</si>
  <si>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</si>
  <si>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</si>
  <si>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</si>
  <si>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</si>
  <si>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</si>
  <si>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</si>
  <si>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</si>
  <si>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</si>
  <si>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</si>
  <si>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</si>
  <si>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</si>
  <si>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</si>
  <si>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</si>
  <si>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</si>
  <si>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</si>
  <si>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</si>
  <si>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</si>
  <si>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</si>
  <si>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</si>
  <si>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</si>
  <si>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</si>
  <si>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</si>
  <si>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</si>
  <si>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</si>
  <si>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</si>
  <si>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</si>
  <si>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</si>
  <si>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</si>
  <si>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</si>
  <si>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</si>
  <si>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</si>
  <si>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</si>
  <si>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</si>
  <si>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</si>
  <si>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</si>
  <si>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</si>
  <si>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</si>
  <si>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</si>
  <si>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</si>
  <si>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</si>
  <si>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</si>
  <si>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</si>
  <si>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</si>
  <si>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</si>
  <si>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</si>
  <si>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</si>
  <si>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</si>
  <si>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</si>
  <si>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</si>
  <si>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</si>
  <si>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</si>
  <si>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</si>
  <si>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</si>
  <si>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</si>
  <si>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</si>
  <si>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</si>
  <si>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</si>
  <si>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</si>
  <si>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</si>
  <si>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</si>
  <si>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</si>
  <si>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</si>
  <si>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</si>
  <si>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</si>
  <si>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</si>
  <si>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</si>
  <si>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</si>
  <si>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</si>
  <si>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</si>
  <si>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</si>
  <si>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</si>
  <si>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</si>
  <si>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</si>
  <si>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</si>
  <si>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</si>
  <si>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</si>
  <si>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</si>
  <si>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</si>
  <si>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</si>
  <si>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</si>
  <si>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</si>
  <si>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</si>
  <si>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</si>
  <si>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</si>
  <si>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</si>
  <si>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</si>
  <si>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</si>
  <si>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</si>
  <si>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</si>
  <si>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</si>
  <si>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</si>
  <si>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</si>
  <si>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</si>
  <si>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</si>
  <si>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</si>
  <si>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</si>
  <si>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</si>
  <si>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</si>
  <si>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</si>
  <si>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</si>
  <si>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</si>
  <si>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</si>
  <si>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</si>
  <si>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</si>
  <si>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</si>
  <si>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</si>
  <si>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</si>
  <si>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</si>
  <si>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</si>
  <si>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</si>
  <si>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</si>
  <si>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</si>
  <si>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</si>
  <si>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</si>
  <si>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</si>
  <si>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</si>
  <si>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</si>
  <si>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</si>
  <si>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</si>
  <si>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</si>
  <si>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</si>
  <si>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</si>
  <si>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</si>
  <si>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</si>
  <si>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</si>
  <si>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</si>
  <si>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</si>
  <si>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</si>
  <si>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</si>
  <si>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</si>
  <si>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</si>
  <si>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</si>
  <si>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</si>
  <si>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</si>
  <si>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</si>
  <si>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</si>
  <si>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</si>
  <si>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</si>
  <si>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</si>
  <si>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</si>
  <si>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</si>
  <si>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</si>
  <si>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</si>
  <si>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</si>
  <si>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</si>
  <si>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</si>
  <si>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</si>
  <si>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</si>
  <si>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</si>
  <si>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</si>
  <si>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</si>
  <si>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</si>
  <si>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</si>
  <si>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</si>
  <si>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</si>
  <si>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</si>
  <si>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</si>
  <si>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</si>
  <si>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</si>
  <si>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</si>
  <si>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</si>
  <si>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</si>
  <si>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</si>
  <si>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</si>
  <si>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</si>
  <si>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</si>
  <si>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</si>
  <si>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</si>
  <si>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</si>
  <si>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</si>
  <si>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</si>
  <si>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</si>
  <si>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</si>
  <si>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</si>
  <si>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</si>
  <si>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</si>
  <si>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</si>
  <si>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</si>
  <si>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</si>
  <si>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</si>
  <si>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</si>
  <si>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</si>
  <si>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</si>
  <si>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</si>
  <si>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</si>
  <si>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</si>
  <si>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</si>
  <si>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</si>
  <si>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</si>
  <si>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</si>
  <si>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</si>
  <si>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</si>
  <si>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</si>
  <si>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</si>
  <si>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</si>
  <si>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</si>
  <si>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</si>
  <si>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</si>
  <si>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</si>
  <si>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</si>
  <si>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</si>
  <si>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</si>
  <si>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</si>
  <si>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</si>
  <si>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</si>
  <si>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</si>
  <si>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</si>
  <si>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</si>
  <si>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</si>
  <si>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</si>
  <si>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</si>
  <si>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</si>
  <si>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</si>
  <si>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</si>
  <si>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</si>
  <si>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</si>
  <si>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</si>
  <si>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</si>
  <si>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</si>
  <si>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</si>
  <si>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</si>
  <si>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</si>
  <si>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</si>
  <si>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</si>
  <si>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</si>
  <si>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</si>
  <si>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</si>
  <si>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</si>
  <si>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</si>
  <si>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</si>
  <si>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</si>
  <si>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</si>
  <si>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</si>
  <si>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</si>
  <si>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</si>
  <si>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</si>
  <si>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</si>
  <si>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</si>
  <si>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</si>
  <si>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</si>
  <si>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</si>
  <si>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</si>
  <si>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</si>
  <si>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</si>
  <si>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</si>
  <si>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</si>
  <si>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</si>
  <si>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</si>
  <si>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</si>
  <si>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</si>
  <si>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</si>
  <si>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</si>
  <si>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</si>
  <si>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</si>
  <si>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</si>
  <si>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</si>
  <si>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</si>
  <si>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</si>
  <si>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</si>
  <si>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</si>
  <si>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</si>
  <si>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</si>
  <si>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</si>
  <si>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</si>
  <si>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</si>
  <si>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</si>
  <si>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</si>
  <si>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</si>
  <si>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</si>
  <si>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</si>
  <si>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</si>
  <si>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</si>
  <si>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</si>
  <si>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</si>
  <si>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</si>
  <si>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</si>
  <si>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</si>
  <si>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</si>
  <si>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</si>
  <si>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</si>
  <si>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</si>
  <si>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</si>
  <si>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</si>
  <si>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</si>
  <si>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</si>
  <si>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</si>
  <si>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</si>
  <si>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</si>
  <si>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</si>
  <si>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</si>
  <si>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</si>
  <si>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</si>
  <si>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</si>
  <si>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</si>
  <si>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</si>
  <si>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</si>
  <si>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</si>
  <si>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</si>
  <si>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</si>
  <si>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</si>
  <si>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</si>
  <si>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</si>
  <si>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</si>
  <si>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</si>
  <si>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</si>
  <si>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</si>
  <si>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</si>
  <si>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</si>
  <si>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</si>
  <si>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</si>
  <si>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</si>
  <si>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</si>
  <si>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</si>
  <si>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</si>
  <si>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</si>
  <si>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</si>
  <si>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</si>
  <si>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</si>
  <si>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</si>
  <si>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</si>
  <si>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</si>
  <si>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</si>
  <si>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</si>
  <si>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</si>
  <si>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</si>
  <si>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</si>
  <si>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</si>
  <si>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</si>
  <si>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</si>
  <si>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</si>
  <si>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</si>
  <si>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</si>
  <si>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</si>
  <si>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</si>
  <si>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</si>
  <si>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</si>
  <si>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</si>
  <si>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</si>
  <si>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</si>
  <si>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</si>
  <si>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</si>
  <si>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</si>
  <si>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</si>
  <si>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</si>
  <si>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</si>
  <si>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</si>
  <si>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</si>
  <si>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</si>
  <si>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</si>
  <si>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</si>
  <si>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</si>
  <si>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</si>
  <si>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</si>
  <si>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</si>
  <si>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</si>
  <si>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</si>
  <si>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</si>
  <si>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</si>
  <si>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</si>
  <si>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</si>
  <si>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</si>
  <si>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</si>
  <si>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</si>
  <si>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</si>
  <si>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</si>
  <si>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</si>
  <si>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</si>
  <si>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</si>
  <si>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</si>
  <si>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</si>
  <si>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</si>
  <si>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</si>
  <si>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</si>
  <si>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</si>
  <si>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</si>
  <si>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</si>
  <si>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</si>
  <si>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</si>
  <si>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</si>
  <si>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</si>
  <si>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</si>
  <si>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</si>
  <si>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</si>
  <si>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</si>
  <si>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</si>
  <si>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</si>
  <si>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</si>
  <si>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</si>
  <si>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</si>
  <si>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</si>
  <si>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</si>
  <si>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</si>
  <si>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</si>
  <si>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</si>
  <si>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</si>
  <si>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</si>
  <si>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</si>
  <si>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</si>
  <si>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</si>
  <si>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</si>
  <si>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</si>
  <si>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</si>
  <si>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</si>
  <si>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</si>
  <si>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</si>
  <si>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</si>
  <si>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</si>
  <si>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</si>
  <si>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</si>
  <si>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</si>
  <si>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</si>
  <si>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</si>
  <si>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</si>
  <si>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</si>
  <si>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</si>
  <si>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</si>
  <si>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</si>
  <si>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</si>
  <si>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</si>
  <si>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</si>
  <si>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</si>
  <si>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</si>
  <si>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</si>
  <si>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</si>
  <si>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</si>
  <si>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</si>
  <si>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</si>
  <si>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</si>
  <si>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</si>
  <si>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</si>
  <si>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</si>
  <si>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</si>
  <si>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</si>
  <si>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</si>
  <si>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</si>
  <si>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</si>
  <si>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</si>
  <si>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</si>
  <si>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</si>
  <si>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</si>
  <si>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</si>
  <si>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</si>
  <si>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</si>
  <si>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</si>
  <si>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</si>
  <si>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</si>
  <si>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</si>
  <si>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</si>
  <si>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</si>
  <si>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</si>
  <si>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</si>
  <si>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</si>
  <si>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</si>
  <si>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</si>
  <si>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</si>
  <si>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</si>
  <si>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</si>
  <si>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</si>
  <si>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</si>
  <si>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</si>
  <si>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</si>
  <si>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</si>
  <si>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</si>
  <si>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</si>
  <si>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</si>
  <si>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</si>
  <si>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</si>
  <si>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</si>
  <si>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</si>
  <si>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</si>
  <si>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</si>
  <si>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</si>
  <si>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</si>
  <si>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</si>
  <si>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</si>
  <si>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</si>
  <si>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</si>
  <si>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</si>
  <si>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</si>
  <si>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</si>
  <si>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</si>
  <si>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</si>
  <si>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</si>
  <si>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</si>
  <si>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</si>
  <si>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</si>
  <si>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</si>
  <si>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</si>
  <si>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</si>
  <si>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</si>
  <si>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</si>
  <si>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</si>
  <si>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</si>
  <si>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</si>
  <si>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</si>
  <si>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</si>
  <si>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</si>
  <si>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</si>
  <si>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</si>
  <si>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</si>
  <si>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</si>
  <si>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</si>
  <si>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</si>
  <si>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</si>
  <si>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</si>
  <si>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</si>
  <si>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</si>
  <si>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</si>
  <si>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</si>
  <si>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</si>
  <si>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</si>
  <si>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</si>
  <si>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</si>
  <si>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</si>
  <si>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</si>
  <si>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</si>
  <si>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</si>
  <si>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</si>
  <si>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</si>
  <si>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</si>
  <si>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</si>
  <si>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</si>
  <si>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</si>
  <si>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</si>
  <si>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</si>
  <si>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</si>
  <si>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</si>
  <si>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</si>
  <si>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</si>
  <si>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</si>
  <si>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</si>
  <si>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</si>
  <si>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</si>
  <si>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</si>
  <si>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</si>
  <si>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</si>
  <si>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</si>
  <si>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</si>
  <si>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</si>
  <si>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</si>
  <si>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</si>
  <si>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</si>
  <si>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</si>
  <si>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</si>
  <si>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</si>
  <si>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</si>
  <si>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</si>
  <si>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</si>
  <si>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</si>
  <si>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</si>
  <si>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</si>
  <si>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</si>
  <si>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</si>
  <si>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</si>
  <si>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</si>
  <si>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</si>
  <si>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</si>
  <si>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</si>
  <si>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</si>
  <si>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</si>
  <si>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</si>
  <si>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</si>
  <si>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</si>
  <si>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</si>
  <si>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</si>
  <si>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</si>
  <si>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</si>
  <si>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</si>
  <si>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</si>
  <si>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</si>
  <si>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</si>
  <si>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</si>
  <si>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</si>
  <si>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</si>
  <si>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</si>
  <si>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</si>
  <si>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</si>
  <si>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</si>
  <si>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</si>
  <si>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</si>
  <si>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</si>
  <si>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</si>
  <si>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</si>
  <si>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</si>
  <si>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</si>
  <si>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</si>
  <si>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</si>
  <si>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</si>
  <si>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</si>
  <si>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</si>
  <si>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</si>
  <si>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</si>
  <si>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</si>
  <si>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</si>
  <si>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</si>
  <si>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</si>
  <si>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</si>
  <si>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</si>
  <si>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</si>
  <si>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</si>
  <si>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</si>
  <si>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</si>
  <si>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</si>
  <si>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</si>
  <si>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</si>
  <si>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</si>
  <si>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</si>
  <si>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</si>
  <si>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</si>
  <si>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</si>
  <si>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</si>
  <si>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</si>
  <si>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</si>
  <si>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</si>
  <si>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</si>
  <si>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</si>
  <si>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</si>
  <si>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</si>
  <si>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</si>
  <si>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</si>
  <si>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</si>
  <si>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</si>
  <si>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</si>
  <si>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</si>
  <si>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</si>
  <si>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</si>
  <si>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</si>
  <si>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</si>
  <si>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</si>
  <si>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</si>
  <si>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</si>
  <si>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</si>
  <si>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</si>
  <si>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</si>
  <si>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</si>
  <si>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</si>
  <si>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</si>
  <si>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</si>
  <si>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</si>
  <si>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</si>
  <si>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</si>
  <si>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</si>
  <si>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</si>
  <si>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</si>
  <si>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</si>
  <si>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</si>
  <si>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</si>
  <si>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</si>
  <si>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</si>
  <si>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</si>
  <si>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</si>
  <si>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</si>
  <si>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</si>
  <si>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</si>
  <si>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</si>
  <si>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</si>
  <si>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</si>
  <si>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</si>
  <si>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</si>
  <si>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</si>
  <si>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</si>
  <si>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</si>
  <si>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</si>
  <si>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</si>
  <si>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</si>
  <si>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</si>
  <si>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</si>
  <si>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</si>
  <si>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</si>
  <si>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</si>
  <si>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</si>
  <si>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</si>
  <si>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</si>
  <si>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</si>
  <si>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</si>
  <si>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</si>
  <si>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</si>
  <si>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</si>
  <si>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</si>
  <si>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</si>
  <si>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</si>
  <si>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</si>
  <si>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</si>
  <si>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</si>
  <si>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</si>
  <si>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</si>
  <si>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</si>
  <si>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</si>
  <si>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</si>
  <si>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</si>
  <si>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</si>
  <si>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</si>
  <si>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</si>
  <si>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</si>
  <si>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</si>
  <si>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</si>
  <si>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</si>
  <si>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</si>
  <si>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</si>
  <si>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</si>
  <si>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</si>
  <si>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</si>
  <si>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</si>
  <si>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</si>
  <si>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</si>
  <si>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</si>
  <si>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</si>
  <si>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</si>
  <si>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</si>
  <si>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</si>
  <si>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</si>
  <si>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</si>
  <si>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</si>
  <si>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</si>
  <si>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</si>
  <si>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</si>
  <si>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</si>
  <si>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</si>
  <si>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</si>
  <si>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</si>
  <si>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</si>
  <si>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</si>
  <si>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</si>
  <si>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</si>
  <si>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</si>
  <si>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</si>
  <si>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</si>
  <si>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</si>
  <si>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</si>
  <si>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</si>
  <si>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</si>
  <si>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</si>
  <si>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</si>
  <si>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</si>
  <si>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</si>
  <si>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</si>
  <si>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</si>
  <si>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</si>
  <si>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</si>
  <si>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</si>
  <si>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</si>
  <si>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</si>
  <si>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</si>
  <si>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</si>
  <si>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</si>
  <si>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</si>
  <si>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</si>
  <si>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</si>
  <si>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</si>
  <si>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</si>
  <si>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</si>
  <si>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</si>
  <si>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</si>
  <si>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</si>
  <si>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</si>
  <si>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</si>
  <si>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</si>
  <si>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</si>
  <si>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</si>
  <si>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</si>
  <si>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</si>
  <si>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</si>
  <si>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</si>
  <si>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</si>
  <si>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</si>
  <si>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</si>
  <si>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</si>
  <si>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</si>
  <si>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</si>
  <si>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</si>
  <si>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</si>
  <si>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</si>
  <si>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</si>
  <si>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</si>
  <si>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</si>
  <si>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</si>
  <si>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</si>
  <si>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</si>
  <si>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</si>
  <si>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</si>
  <si>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</si>
  <si>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</si>
  <si>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</si>
  <si>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</si>
  <si>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</si>
  <si>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</si>
  <si>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</si>
  <si>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</si>
  <si>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</si>
  <si>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</si>
  <si>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</si>
  <si>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</si>
  <si>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</si>
  <si>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</si>
  <si>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</si>
  <si>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</si>
  <si>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</si>
  <si>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</si>
  <si>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</si>
  <si>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</si>
  <si>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</si>
  <si>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</si>
  <si>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</si>
  <si>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</si>
  <si>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</si>
  <si>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</si>
  <si>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</si>
  <si>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</si>
  <si>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</si>
  <si>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</si>
  <si>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</si>
  <si>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</si>
  <si>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</si>
  <si>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</si>
  <si>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</si>
  <si>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</si>
  <si>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</si>
  <si>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</si>
  <si>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</si>
  <si>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</si>
  <si>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</si>
  <si>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</si>
  <si>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</si>
  <si>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</si>
  <si>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</si>
  <si>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</si>
  <si>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</si>
  <si>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</si>
  <si>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</si>
  <si>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</si>
  <si>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</si>
  <si>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</si>
  <si>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</si>
  <si>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</si>
  <si>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</si>
  <si>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</si>
  <si>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</si>
  <si>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</si>
  <si>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</si>
  <si>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</si>
  <si>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</si>
  <si>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</si>
  <si>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</si>
  <si>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</si>
  <si>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</si>
  <si>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</si>
  <si>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</si>
  <si>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</si>
  <si>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</si>
  <si>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</si>
  <si>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</si>
  <si>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</si>
  <si>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</si>
  <si>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</si>
  <si>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</si>
  <si>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</si>
  <si>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</si>
  <si>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</si>
  <si>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</si>
  <si>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</si>
  <si>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</si>
  <si>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</si>
  <si>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</si>
  <si>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</si>
  <si>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</si>
  <si>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</si>
  <si>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</si>
  <si>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</si>
  <si>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</si>
  <si>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</si>
  <si>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</si>
  <si>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</si>
  <si>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</si>
  <si>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</si>
  <si>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</si>
  <si>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</si>
  <si>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</si>
  <si>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</si>
  <si>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</si>
  <si>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</si>
  <si>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</si>
  <si>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</si>
  <si>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</si>
  <si>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</si>
  <si>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</si>
  <si>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</si>
  <si>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</si>
  <si>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</si>
  <si>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</si>
  <si>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</si>
  <si>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</si>
  <si>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</si>
  <si>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</si>
  <si>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</si>
  <si>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</si>
  <si>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</si>
  <si>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</si>
  <si>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</si>
  <si>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</si>
  <si>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</si>
  <si>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</si>
  <si>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</si>
  <si>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</si>
  <si>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</si>
  <si>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</si>
  <si>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</si>
  <si>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</si>
  <si>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</si>
  <si>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</si>
  <si>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</si>
  <si>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</si>
  <si>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</si>
  <si>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</si>
  <si>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</si>
  <si>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</si>
  <si>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</si>
  <si>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</si>
  <si>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</si>
  <si>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</si>
  <si>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</si>
  <si>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</si>
  <si>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</si>
  <si>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</si>
  <si>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</si>
  <si>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</si>
  <si>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</si>
  <si>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</si>
  <si>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</si>
  <si>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</si>
  <si>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</si>
  <si>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</si>
  <si>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</si>
  <si>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</si>
  <si>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</si>
  <si>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</si>
  <si>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</si>
  <si>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</si>
  <si>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</si>
  <si>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</si>
  <si>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</si>
  <si>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</si>
  <si>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</si>
  <si>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</si>
  <si>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</si>
  <si>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</si>
  <si>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</si>
  <si>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</si>
  <si>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</si>
  <si>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</si>
  <si>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</si>
  <si>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</si>
  <si>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</si>
  <si>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</si>
  <si>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</si>
  <si>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</si>
  <si>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</si>
  <si>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</si>
  <si>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</si>
  <si>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</si>
  <si>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</si>
  <si>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</si>
  <si>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</si>
  <si>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</si>
  <si>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</si>
  <si>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</si>
  <si>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</si>
  <si>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</si>
  <si>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</si>
  <si>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</si>
  <si>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</si>
  <si>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</si>
  <si>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</si>
  <si>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</si>
  <si>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</si>
  <si>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</si>
  <si>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</si>
  <si>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</si>
  <si>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</si>
  <si>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</si>
  <si>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</si>
  <si>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</si>
  <si>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</si>
  <si>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</si>
  <si>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</si>
  <si>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</si>
  <si>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</si>
  <si>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</si>
  <si>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</si>
  <si>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</si>
  <si>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</si>
  <si>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</si>
  <si>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</si>
  <si>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</si>
  <si>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</si>
  <si>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</si>
  <si>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</si>
  <si>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</si>
  <si>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</si>
  <si>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</si>
  <si>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</si>
  <si>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</si>
  <si>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</si>
  <si>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</si>
  <si>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</si>
  <si>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</si>
  <si>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</si>
  <si>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</si>
  <si>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</si>
  <si>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</si>
  <si>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</si>
  <si>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</si>
  <si>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</si>
  <si>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</si>
  <si>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</si>
  <si>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</si>
  <si>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</si>
  <si>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</si>
  <si>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</si>
  <si>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</si>
  <si>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</si>
  <si>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</si>
  <si>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</si>
  <si>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</si>
  <si>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</si>
  <si>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</si>
  <si>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</si>
  <si>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</si>
  <si>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</si>
  <si>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</si>
  <si>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</si>
  <si>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</si>
  <si>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</si>
  <si>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</si>
  <si>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</si>
  <si>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</si>
  <si>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</si>
  <si>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</si>
  <si>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</si>
  <si>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</si>
  <si>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</si>
  <si>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</si>
  <si>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</si>
  <si>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</si>
  <si>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</si>
  <si>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</si>
  <si>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</si>
  <si>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</si>
  <si>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</si>
  <si>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</si>
  <si>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</si>
  <si>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</si>
  <si>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</si>
  <si>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</si>
  <si>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</si>
  <si>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</si>
  <si>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</si>
  <si>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</si>
  <si>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</si>
  <si>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</si>
  <si>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</si>
  <si>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</si>
  <si>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</si>
  <si>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</si>
  <si>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</si>
  <si>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</si>
  <si>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</si>
  <si>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</si>
  <si>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</si>
  <si>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</si>
  <si>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</si>
  <si>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</si>
  <si>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</si>
  <si>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</si>
  <si>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</si>
  <si>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</si>
  <si>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</si>
  <si>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</si>
  <si>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</si>
  <si>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</si>
  <si>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</si>
  <si>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</si>
  <si>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</si>
  <si>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</si>
  <si>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</si>
  <si>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</si>
  <si>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</si>
  <si>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</si>
  <si>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</si>
  <si>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</si>
  <si>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</si>
  <si>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</si>
  <si>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</si>
  <si>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</si>
  <si>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</si>
  <si>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</si>
  <si>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</si>
  <si>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</si>
  <si>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</si>
  <si>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</si>
  <si>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</si>
  <si>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</si>
  <si>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</si>
  <si>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</si>
  <si>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</si>
  <si>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</si>
  <si>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</si>
  <si>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</si>
  <si>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</si>
  <si>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</si>
  <si>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</si>
  <si>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</si>
  <si>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</si>
  <si>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</si>
  <si>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</si>
  <si>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</si>
  <si>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</si>
  <si>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</si>
  <si>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</si>
  <si>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</si>
  <si>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</si>
  <si>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</si>
  <si>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</si>
  <si>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</si>
  <si>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</si>
  <si>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</si>
  <si>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</si>
  <si>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</si>
  <si>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</si>
  <si>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</si>
  <si>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</si>
  <si>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</si>
  <si>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</si>
  <si>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</si>
  <si>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</si>
  <si>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</si>
  <si>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</si>
  <si>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</si>
  <si>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</si>
  <si>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</si>
  <si>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</si>
  <si>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</si>
  <si>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</si>
  <si>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</si>
  <si>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</si>
  <si>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</si>
  <si>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</si>
  <si>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</si>
  <si>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</si>
  <si>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</si>
  <si>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</si>
  <si>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</si>
  <si>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</si>
  <si>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</si>
  <si>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</si>
  <si>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</si>
  <si>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</si>
  <si>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</si>
  <si>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</si>
  <si>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</si>
  <si>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</si>
  <si>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</si>
  <si>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</si>
  <si>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</si>
  <si>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</si>
  <si>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</si>
  <si>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</si>
  <si>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</si>
  <si>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</si>
  <si>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</si>
  <si>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</si>
  <si>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</si>
  <si>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</si>
  <si>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</si>
  <si>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</si>
  <si>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</si>
  <si>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</si>
  <si>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</si>
  <si>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</si>
  <si>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</si>
  <si>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</si>
  <si>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</si>
  <si>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</si>
  <si>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</si>
  <si>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</si>
  <si>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</si>
  <si>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</si>
  <si>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</si>
  <si>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</si>
  <si>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</si>
  <si>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</si>
  <si>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</si>
  <si>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</si>
  <si>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</si>
  <si>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</si>
  <si>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</si>
  <si>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</si>
  <si>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</si>
  <si>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</si>
  <si>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</si>
  <si>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</si>
  <si>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</si>
  <si>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</si>
  <si>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</si>
  <si>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</si>
  <si>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</si>
  <si>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</si>
  <si>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</si>
  <si>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</si>
  <si>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</si>
  <si>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</si>
  <si>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</si>
  <si>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</si>
  <si>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</si>
  <si>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</si>
  <si>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</si>
  <si>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</si>
  <si>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</si>
  <si>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</si>
  <si>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</si>
  <si>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</si>
  <si>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</si>
  <si>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</si>
  <si>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</si>
  <si>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</si>
  <si>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</si>
  <si>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</si>
  <si>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</si>
  <si>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</si>
  <si>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</si>
  <si>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</si>
  <si>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</si>
  <si>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</si>
  <si>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</si>
  <si>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</si>
  <si>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</si>
  <si>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</si>
  <si>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</si>
  <si>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</si>
  <si>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</si>
  <si>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</si>
  <si>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</si>
  <si>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</si>
  <si>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</si>
  <si>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</si>
  <si>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</si>
  <si>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</si>
  <si>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</si>
  <si>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</si>
  <si>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</si>
  <si>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</si>
  <si>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</si>
  <si>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</si>
  <si>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</si>
  <si>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</si>
  <si>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</si>
  <si>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</si>
  <si>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</si>
  <si>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</si>
  <si>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</si>
  <si>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</si>
  <si>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</si>
  <si>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</si>
  <si>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</si>
  <si>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</si>
  <si>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</si>
  <si>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</si>
  <si>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</si>
  <si>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</si>
  <si>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</si>
  <si>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</si>
  <si>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</si>
  <si>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</si>
  <si>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</si>
  <si>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</si>
  <si>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</si>
  <si>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</si>
  <si>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</si>
  <si>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</si>
  <si>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</si>
  <si>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</si>
  <si>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</si>
  <si>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</si>
  <si>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</si>
  <si>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</si>
  <si>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</si>
  <si>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</si>
  <si>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</si>
  <si>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</si>
  <si>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</si>
  <si>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</si>
  <si>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</si>
  <si>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</si>
  <si>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</si>
  <si>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</si>
  <si>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</si>
  <si>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</si>
  <si>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</si>
  <si>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</si>
  <si>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</si>
  <si>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</si>
  <si>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</si>
  <si>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</si>
  <si>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</si>
  <si>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</si>
  <si>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</si>
  <si>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</si>
  <si>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</si>
  <si>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</si>
  <si>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</si>
  <si>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</si>
  <si>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</si>
  <si>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</si>
  <si>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</si>
  <si>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</si>
  <si>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</si>
  <si>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</si>
  <si>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</si>
  <si>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</si>
  <si>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</si>
  <si>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</si>
  <si>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</si>
  <si>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</si>
  <si>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</si>
  <si>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</si>
  <si>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</si>
  <si>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</si>
  <si>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</si>
  <si>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</si>
  <si>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</si>
  <si>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</si>
  <si>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</si>
  <si>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</si>
  <si>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</si>
  <si>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</si>
  <si>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</si>
  <si>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</si>
  <si>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</si>
  <si>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</si>
  <si>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</si>
  <si>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</si>
  <si>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</si>
  <si>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</si>
  <si>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</si>
  <si>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</si>
  <si>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</si>
  <si>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</si>
  <si>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</si>
  <si>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</si>
  <si>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</si>
  <si>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</si>
  <si>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</si>
  <si>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</si>
  <si>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</si>
  <si>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</si>
  <si>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</si>
  <si>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</si>
  <si>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</si>
  <si>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</si>
  <si>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</si>
  <si>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</si>
  <si>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</si>
  <si>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</si>
  <si>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</si>
  <si>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</si>
  <si>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</si>
  <si>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</si>
  <si>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</si>
  <si>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</si>
  <si>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</si>
  <si>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</si>
  <si>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</si>
  <si>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</si>
  <si>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</si>
  <si>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</si>
  <si>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</si>
  <si>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</si>
  <si>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</si>
  <si>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</si>
  <si>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</si>
  <si>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</si>
  <si>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</si>
  <si>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</si>
  <si>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</si>
  <si>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</si>
  <si>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</si>
  <si>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</si>
  <si>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</si>
  <si>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</si>
  <si>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</si>
  <si>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</si>
  <si>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</si>
  <si>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</si>
  <si>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</si>
  <si>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</si>
  <si>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</si>
  <si>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</si>
  <si>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</si>
  <si>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</si>
  <si>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</si>
  <si>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</si>
  <si>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</si>
  <si>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</si>
  <si>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</si>
  <si>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</si>
  <si>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</si>
  <si>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</si>
  <si>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</si>
  <si>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</si>
  <si>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</si>
  <si>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</si>
  <si>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</si>
  <si>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</si>
  <si>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</si>
  <si>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</si>
  <si>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</si>
  <si>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</si>
  <si>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</si>
  <si>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</si>
  <si>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</si>
  <si>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</si>
  <si>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</si>
  <si>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</si>
  <si>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</si>
  <si>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</si>
  <si>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</si>
  <si>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</si>
  <si>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</si>
  <si>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</si>
  <si>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</si>
  <si>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</si>
  <si>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</si>
  <si>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</si>
  <si>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</si>
  <si>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</si>
  <si>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</si>
  <si>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</si>
  <si>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</si>
  <si>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</si>
  <si>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</si>
  <si>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</si>
  <si>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</si>
  <si>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</si>
  <si>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</si>
  <si>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</si>
  <si>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</si>
  <si>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</si>
  <si>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</si>
  <si>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</si>
  <si>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</si>
  <si>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</si>
  <si>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</si>
  <si>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</si>
  <si>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</si>
  <si>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</si>
  <si>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</si>
  <si>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</si>
  <si>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</si>
  <si>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</si>
  <si>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</si>
  <si>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</si>
  <si>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</si>
  <si>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</si>
  <si>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</si>
  <si>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</si>
  <si>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</si>
  <si>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</si>
  <si>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</si>
  <si>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</si>
  <si>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</si>
  <si>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</si>
  <si>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</si>
  <si>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</si>
  <si>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</si>
  <si>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</si>
  <si>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</si>
  <si>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</si>
  <si>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</si>
  <si>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</si>
  <si>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</si>
  <si>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</si>
  <si>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</si>
  <si>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</si>
  <si>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</si>
  <si>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</si>
  <si>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</si>
  <si>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</si>
  <si>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</si>
  <si>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</si>
  <si>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</si>
  <si>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</si>
  <si>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</si>
  <si>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</si>
  <si>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</si>
  <si>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</si>
  <si>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</si>
  <si>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</si>
  <si>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</si>
  <si>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</si>
  <si>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</si>
  <si>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</si>
  <si>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</si>
  <si>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</si>
  <si>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</si>
  <si>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</si>
  <si>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</si>
  <si>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</si>
  <si>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</si>
  <si>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</si>
  <si>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</si>
  <si>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</si>
  <si>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</si>
  <si>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</si>
  <si>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</si>
  <si>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</si>
  <si>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</si>
  <si>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</si>
  <si>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</si>
  <si>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</si>
  <si>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</si>
  <si>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</si>
  <si>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</si>
  <si>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</si>
  <si>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</si>
  <si>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</si>
  <si>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</si>
  <si>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</si>
  <si>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</si>
  <si>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</si>
  <si>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</si>
  <si>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</si>
  <si>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</si>
  <si>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</si>
  <si>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</si>
  <si>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</si>
  <si>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</si>
  <si>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</si>
  <si>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</si>
  <si>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</si>
  <si>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</si>
  <si>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</si>
  <si>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</si>
  <si>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</si>
  <si>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</si>
  <si>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</si>
  <si>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</si>
  <si>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</si>
  <si>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</si>
  <si>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</si>
  <si>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</si>
  <si>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</si>
  <si>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</si>
  <si>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</si>
  <si>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</si>
  <si>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</si>
  <si>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</si>
  <si>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</si>
  <si>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</si>
  <si>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</si>
  <si>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</si>
  <si>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</si>
  <si>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</si>
  <si>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</si>
  <si>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</si>
  <si>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</si>
  <si>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</si>
  <si>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</si>
  <si>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</si>
  <si>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</si>
  <si>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</si>
  <si>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</si>
  <si>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</si>
  <si>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</si>
  <si>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</si>
  <si>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</si>
  <si>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</si>
  <si>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</si>
  <si>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</si>
  <si>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</si>
  <si>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</si>
  <si>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</si>
  <si>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</si>
  <si>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</si>
  <si>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</si>
  <si>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</si>
  <si>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</si>
  <si>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</si>
  <si>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</si>
  <si>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</si>
  <si>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</si>
  <si>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</si>
  <si>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</si>
  <si>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</si>
  <si>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</si>
  <si>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</si>
  <si>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</si>
  <si>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</si>
  <si>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</si>
  <si>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</si>
  <si>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</si>
  <si>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</si>
  <si>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</si>
  <si>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</si>
  <si>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</si>
  <si>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</si>
  <si>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</si>
  <si>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</si>
  <si>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</si>
  <si>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</si>
  <si>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</si>
  <si>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</si>
  <si>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</si>
  <si>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</si>
  <si>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</si>
  <si>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</si>
  <si>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</si>
  <si>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</si>
  <si>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</si>
  <si>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</si>
  <si>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</si>
  <si>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</si>
  <si>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</si>
  <si>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</si>
  <si>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</si>
  <si>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</si>
  <si>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</si>
  <si>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</si>
  <si>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</si>
  <si>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</si>
  <si>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</si>
  <si>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</si>
  <si>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</si>
  <si>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</si>
  <si>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</si>
  <si>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</si>
  <si>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</si>
  <si>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</si>
  <si>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</si>
  <si>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</si>
  <si>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</si>
  <si>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</si>
  <si>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</si>
  <si>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</si>
  <si>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</si>
  <si>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</si>
  <si>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</si>
  <si>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</si>
  <si>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</si>
  <si>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</si>
  <si>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</si>
  <si>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</si>
  <si>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</si>
  <si>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</si>
  <si>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</si>
  <si>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</si>
  <si>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</si>
  <si>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</si>
  <si>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</si>
  <si>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</si>
  <si>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</si>
  <si>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</si>
  <si>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</si>
  <si>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</si>
  <si>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</si>
  <si>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</si>
  <si>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</si>
  <si>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</si>
  <si>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</si>
  <si>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</si>
  <si>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</si>
  <si>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</si>
  <si>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</si>
  <si>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</si>
  <si>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</si>
  <si>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</si>
  <si>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</si>
  <si>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</si>
  <si>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</si>
  <si>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</si>
  <si>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</si>
  <si>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</si>
  <si>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</si>
  <si>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</si>
  <si>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</si>
  <si>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</si>
  <si>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</si>
  <si>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</si>
  <si>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</si>
  <si>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</si>
  <si>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</si>
  <si>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</si>
  <si>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</si>
  <si>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</si>
  <si>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</si>
  <si>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</si>
  <si>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</si>
  <si>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</si>
  <si>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</si>
  <si>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</si>
  <si>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</si>
  <si>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</si>
  <si>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</si>
  <si>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</si>
  <si>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</si>
  <si>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</si>
  <si>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</si>
  <si>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</si>
  <si>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</si>
  <si>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</si>
  <si>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</si>
  <si>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</si>
  <si>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</si>
  <si>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</si>
  <si>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</si>
  <si>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</si>
  <si>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</si>
  <si>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</si>
  <si>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</si>
  <si>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</si>
  <si>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</si>
  <si>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</si>
  <si>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</si>
  <si>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</si>
  <si>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</si>
  <si>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</si>
  <si>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</si>
  <si>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</si>
  <si>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</si>
  <si>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</si>
  <si>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</si>
  <si>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</si>
  <si>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</si>
  <si>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</si>
  <si>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</si>
  <si>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</si>
  <si>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</si>
  <si>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</si>
  <si>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</si>
  <si>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</si>
  <si>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</si>
  <si>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</si>
  <si>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</si>
  <si>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</si>
  <si>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</si>
  <si>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</si>
  <si>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</si>
  <si>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</si>
  <si>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</si>
  <si>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</si>
  <si>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</si>
  <si>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</si>
  <si>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</si>
  <si>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</si>
  <si>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</si>
  <si>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</si>
  <si>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</si>
  <si>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</si>
  <si>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</si>
  <si>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</si>
  <si>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</si>
  <si>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</si>
  <si>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</si>
  <si>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</si>
  <si>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</si>
  <si>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</si>
  <si>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</si>
  <si>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</si>
  <si>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</si>
  <si>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</si>
  <si>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</si>
  <si>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</si>
  <si>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</si>
  <si>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</si>
  <si>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</si>
  <si>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</si>
  <si>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</si>
  <si>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</si>
  <si>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</si>
  <si>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</si>
  <si>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</si>
  <si>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</si>
  <si>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</si>
  <si>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</si>
  <si>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</si>
  <si>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</si>
  <si>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</si>
  <si>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</si>
  <si>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</si>
  <si>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</si>
  <si>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</si>
  <si>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</si>
  <si>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</si>
  <si>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</si>
  <si>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</si>
  <si>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</si>
  <si>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</si>
  <si>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</si>
  <si>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</si>
  <si>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</si>
  <si>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</si>
  <si>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</si>
  <si>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</si>
  <si>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</si>
  <si>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</si>
  <si>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</si>
  <si>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</si>
  <si>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</si>
  <si>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</si>
  <si>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</si>
  <si>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</si>
  <si>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</si>
  <si>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</si>
  <si>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</si>
  <si>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</si>
  <si>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</si>
  <si>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</si>
  <si>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</si>
  <si>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</si>
  <si>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</si>
  <si>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</si>
  <si>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</si>
  <si>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</si>
  <si>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</si>
  <si>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</si>
  <si>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</si>
  <si>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</si>
  <si>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</si>
  <si>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</si>
  <si>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</si>
  <si>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</si>
  <si>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</si>
  <si>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</si>
  <si>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</si>
  <si>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</si>
  <si>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</si>
  <si>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</si>
  <si>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</si>
  <si>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</si>
  <si>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</si>
  <si>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</si>
  <si>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</si>
  <si>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</si>
  <si>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</si>
  <si>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</si>
  <si>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</si>
  <si>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</si>
  <si>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</si>
  <si>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</si>
  <si>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</si>
  <si>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</si>
  <si>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</si>
  <si>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</si>
  <si>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</si>
  <si>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</si>
  <si>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</si>
  <si>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</si>
  <si>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</si>
  <si>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</si>
  <si>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</si>
  <si>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</si>
  <si>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</si>
  <si>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</si>
  <si>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</si>
  <si>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</si>
  <si>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</si>
  <si>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</si>
  <si>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</si>
  <si>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</si>
  <si>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</si>
  <si>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</si>
  <si>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</si>
  <si>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</si>
  <si>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</si>
  <si>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</si>
  <si>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</si>
  <si>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</si>
  <si>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</si>
  <si>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</si>
  <si>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</si>
  <si>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</si>
  <si>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</si>
  <si>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</si>
  <si>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</si>
  <si>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</si>
  <si>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</si>
  <si>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</si>
  <si>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</si>
  <si>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</si>
  <si>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</si>
  <si>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</si>
  <si>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</si>
  <si>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</si>
  <si>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</si>
  <si>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</si>
  <si>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</si>
  <si>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</si>
  <si>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</si>
  <si>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</si>
  <si>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</si>
  <si>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</si>
  <si>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</si>
  <si>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</si>
  <si>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</si>
  <si>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</si>
  <si>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</si>
  <si>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</si>
  <si>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</si>
  <si>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</si>
  <si>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</si>
  <si>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</si>
  <si>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</si>
  <si>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</si>
  <si>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</si>
  <si>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</si>
  <si>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</si>
  <si>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</si>
  <si>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</si>
  <si>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</si>
  <si>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</si>
  <si>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</si>
  <si>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</si>
  <si>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</si>
  <si>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</si>
  <si>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</si>
  <si>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</si>
  <si>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</si>
  <si>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</si>
  <si>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</si>
  <si>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</si>
  <si>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</si>
  <si>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</si>
  <si>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</si>
  <si>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</si>
  <si>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</si>
  <si>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</si>
  <si>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</si>
  <si>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</si>
  <si>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</si>
  <si>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</si>
  <si>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</si>
  <si>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</si>
  <si>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</si>
  <si>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</si>
  <si>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</si>
  <si>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</si>
  <si>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</si>
  <si>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</si>
  <si>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</si>
  <si>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</si>
  <si>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</si>
  <si>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</si>
  <si>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</si>
  <si>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</si>
  <si>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</si>
  <si>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</si>
  <si>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</si>
  <si>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</si>
  <si>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</si>
  <si>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</si>
  <si>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</si>
  <si>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</si>
  <si>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</si>
  <si>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</si>
  <si>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</si>
  <si>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</si>
  <si>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</si>
  <si>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</si>
  <si>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</si>
  <si>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</si>
  <si>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</si>
  <si>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</si>
  <si>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</si>
  <si>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</si>
  <si>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</si>
  <si>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</si>
  <si>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</si>
  <si>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</si>
  <si>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</si>
  <si>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</si>
  <si>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</si>
  <si>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</si>
  <si>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</si>
  <si>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</si>
  <si>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</si>
  <si>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</si>
  <si>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</si>
  <si>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</si>
  <si>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</si>
  <si>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</si>
  <si>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</si>
  <si>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</si>
  <si>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</si>
  <si>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</si>
  <si>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</si>
  <si>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</si>
  <si>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</si>
  <si>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</si>
  <si>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</si>
  <si>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</si>
  <si>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</si>
  <si>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</si>
  <si>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</si>
  <si>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</si>
  <si>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</si>
  <si>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</si>
  <si>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</si>
  <si>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</si>
  <si>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</si>
  <si>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</si>
  <si>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</si>
  <si>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</si>
  <si>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</si>
  <si>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</si>
  <si>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</si>
  <si>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</si>
  <si>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</si>
  <si>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</si>
  <si>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</si>
  <si>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</si>
  <si>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</si>
  <si>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</si>
  <si>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</si>
  <si>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</si>
  <si>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</si>
  <si>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</si>
  <si>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</si>
  <si>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</si>
  <si>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</si>
  <si>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</si>
  <si>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</si>
  <si>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</si>
  <si>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</si>
  <si>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</si>
  <si>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</si>
  <si>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</si>
  <si>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</si>
  <si>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</si>
  <si>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</si>
  <si>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</si>
  <si>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</si>
  <si>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</si>
  <si>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</si>
  <si>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</si>
  <si>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</si>
  <si>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</si>
  <si>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</si>
  <si>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</si>
  <si>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</si>
  <si>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</si>
  <si>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</si>
  <si>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</si>
  <si>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</si>
  <si>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</si>
  <si>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</si>
  <si>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</si>
  <si>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</si>
  <si>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</si>
  <si>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</si>
  <si>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</si>
  <si>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</si>
  <si>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</si>
  <si>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</si>
  <si>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</si>
  <si>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</si>
  <si>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</si>
  <si>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</si>
  <si>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</si>
  <si>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</si>
  <si>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</si>
  <si>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</si>
  <si>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</si>
  <si>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</si>
  <si>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</si>
  <si>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</si>
  <si>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</si>
  <si>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</si>
  <si>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</si>
  <si>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</si>
  <si>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</si>
  <si>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</si>
  <si>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</si>
  <si>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</si>
  <si>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</si>
  <si>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</si>
  <si>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</si>
  <si>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</si>
  <si>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</si>
  <si>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</si>
  <si>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</si>
  <si>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</si>
  <si>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</si>
  <si>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</si>
  <si>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</si>
  <si>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</si>
  <si>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</si>
  <si>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</si>
  <si>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</si>
  <si>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</si>
  <si>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</si>
  <si>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</si>
  <si>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</si>
  <si>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</si>
  <si>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</si>
  <si>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</si>
  <si>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</si>
  <si>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</si>
  <si>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</si>
  <si>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</si>
  <si>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</si>
  <si>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</si>
  <si>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</si>
  <si>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</si>
  <si>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</si>
  <si>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</si>
  <si>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</si>
  <si>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</si>
  <si>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</si>
  <si>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</si>
  <si>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</si>
  <si>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</si>
  <si>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</si>
  <si>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</si>
  <si>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</si>
  <si>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</si>
  <si>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</si>
  <si>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</si>
  <si>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</si>
  <si>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</si>
  <si>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</si>
  <si>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</si>
  <si>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</si>
  <si>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</si>
  <si>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</si>
  <si>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</si>
  <si>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</si>
  <si>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</si>
  <si>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</si>
  <si>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</si>
  <si>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</si>
  <si>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</si>
  <si>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</si>
  <si>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</si>
  <si>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</si>
  <si>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</si>
  <si>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</si>
  <si>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</si>
  <si>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</si>
  <si>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</si>
  <si>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</si>
  <si>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</si>
  <si>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</si>
  <si>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</si>
  <si>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</si>
  <si>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</si>
  <si>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</si>
  <si>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</si>
  <si>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</si>
  <si>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</si>
  <si>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</si>
  <si>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</si>
  <si>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</si>
  <si>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</si>
  <si>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</si>
  <si>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</si>
  <si>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</si>
  <si>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</si>
  <si>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</si>
  <si>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</si>
  <si>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</si>
  <si>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</si>
  <si>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</si>
  <si>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</si>
  <si>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</si>
  <si>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</si>
  <si>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</si>
  <si>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</si>
  <si>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</si>
  <si>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</si>
  <si>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</si>
  <si>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</si>
  <si>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</si>
  <si>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</si>
  <si>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</si>
  <si>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</si>
  <si>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</si>
  <si>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</si>
  <si>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</si>
  <si>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</si>
  <si>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</si>
  <si>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</si>
  <si>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</si>
  <si>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</si>
  <si>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</si>
  <si>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</si>
  <si>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</si>
  <si>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</si>
  <si>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</si>
  <si>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</si>
  <si>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</si>
  <si>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</si>
  <si>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</si>
  <si>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</si>
  <si>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</si>
  <si>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</si>
  <si>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</si>
  <si>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</si>
  <si>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</si>
  <si>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</si>
  <si>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</si>
  <si>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</si>
  <si>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</si>
  <si>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</si>
  <si>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</si>
  <si>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</si>
  <si>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</si>
  <si>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</si>
  <si>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</si>
  <si>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</si>
  <si>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</si>
  <si>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</si>
  <si>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</si>
  <si>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</si>
  <si>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</si>
  <si>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</si>
  <si>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</si>
  <si>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</si>
  <si>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</si>
  <si>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</si>
  <si>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</si>
  <si>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</si>
  <si>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</si>
  <si>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</si>
  <si>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</si>
  <si>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</si>
  <si>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</si>
  <si>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</si>
  <si>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</si>
  <si>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</si>
  <si>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</si>
  <si>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</si>
  <si>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</si>
  <si>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</si>
  <si>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</si>
  <si>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</si>
  <si>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</si>
  <si>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</si>
  <si>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</si>
  <si>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</si>
  <si>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</si>
  <si>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</si>
  <si>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</si>
  <si>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</si>
  <si>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</si>
  <si>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</si>
  <si>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</si>
  <si>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</si>
  <si>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</si>
  <si>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</si>
  <si>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</si>
  <si>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</si>
  <si>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</si>
  <si>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</si>
  <si>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</si>
  <si>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</si>
  <si>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</si>
  <si>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</si>
  <si>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</si>
  <si>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</si>
  <si>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</si>
  <si>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</si>
  <si>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</si>
  <si>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</si>
  <si>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</si>
  <si>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</si>
  <si>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</si>
  <si>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</si>
  <si>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</si>
  <si>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</si>
  <si>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</si>
  <si>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</si>
  <si>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</si>
  <si>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</si>
  <si>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</si>
  <si>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</si>
  <si>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</si>
  <si>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</si>
  <si>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</si>
  <si>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</si>
  <si>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</si>
  <si>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</si>
  <si>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</si>
  <si>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</si>
  <si>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</si>
  <si>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</si>
  <si>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</si>
  <si>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</si>
  <si>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</si>
  <si>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</si>
  <si>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</si>
  <si>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</si>
  <si>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</si>
  <si>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</si>
  <si>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</si>
  <si>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</si>
  <si>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</si>
  <si>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</si>
  <si>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</si>
  <si>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</si>
  <si>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</si>
  <si>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</si>
  <si>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</si>
  <si>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</si>
  <si>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</si>
  <si>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</si>
  <si>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</si>
  <si>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</si>
  <si>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</si>
  <si>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</si>
  <si>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</si>
  <si>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</si>
  <si>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</si>
  <si>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</si>
  <si>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</si>
  <si>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</si>
  <si>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</si>
  <si>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</si>
  <si>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</si>
  <si>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</si>
  <si>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</si>
  <si>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</si>
  <si>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</si>
  <si>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</si>
  <si>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</si>
  <si>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</si>
  <si>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</si>
  <si>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</si>
  <si>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</si>
  <si>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</si>
  <si>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</si>
  <si>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</si>
  <si>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</si>
  <si>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</si>
  <si>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</si>
  <si>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</si>
  <si>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</si>
  <si>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</si>
  <si>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</si>
  <si>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</si>
  <si>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</si>
  <si>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</si>
  <si>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</si>
  <si>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</si>
  <si>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</si>
  <si>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</si>
  <si>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</si>
  <si>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</si>
  <si>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</si>
  <si>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</si>
  <si>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</si>
  <si>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</si>
  <si>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</si>
  <si>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</si>
  <si>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</si>
  <si>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</si>
  <si>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</si>
  <si>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</si>
  <si>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</si>
  <si>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</si>
  <si>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</si>
  <si>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</si>
  <si>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</si>
  <si>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</si>
  <si>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</si>
  <si>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</si>
  <si>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</si>
  <si>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</si>
  <si>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</si>
  <si>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</si>
  <si>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</si>
  <si>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</si>
  <si>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</si>
  <si>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</si>
  <si>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</si>
  <si>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</si>
  <si>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</si>
  <si>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</si>
  <si>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</si>
  <si>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</si>
  <si>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</si>
  <si>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</si>
  <si>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</si>
  <si>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</si>
  <si>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</si>
  <si>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</si>
  <si>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</si>
  <si>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</si>
  <si>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</si>
  <si>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</si>
  <si>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</si>
  <si>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</si>
  <si>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</si>
  <si>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</si>
  <si>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</si>
  <si>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</si>
  <si>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</si>
  <si>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</si>
  <si>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</si>
  <si>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</si>
  <si>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</si>
  <si>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</si>
  <si>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</si>
  <si>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</si>
  <si>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</si>
  <si>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</si>
  <si>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</si>
  <si>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</si>
  <si>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</si>
  <si>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</si>
  <si>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</si>
  <si>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</si>
  <si>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</si>
  <si>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</si>
  <si>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</si>
  <si>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</si>
  <si>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</si>
  <si>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</si>
  <si>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</si>
  <si>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</si>
  <si>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</si>
  <si>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</si>
  <si>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</si>
  <si>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</si>
  <si>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</si>
  <si>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</si>
  <si>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</si>
  <si>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</si>
  <si>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</si>
  <si>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</si>
  <si>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</si>
  <si>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</si>
  <si>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</si>
  <si>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</si>
  <si>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</si>
  <si>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</si>
  <si>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</si>
  <si>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</si>
  <si>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</si>
  <si>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</si>
  <si>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</si>
  <si>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</si>
  <si>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</si>
  <si>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</si>
  <si>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</si>
  <si>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</si>
  <si>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</si>
  <si>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</si>
  <si>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</si>
  <si>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</si>
  <si>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</si>
  <si>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</si>
  <si>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</si>
  <si>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</si>
  <si>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</si>
  <si>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</si>
  <si>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</si>
  <si>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</si>
  <si>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</si>
  <si>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</si>
  <si>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</si>
  <si>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</si>
  <si>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</si>
  <si>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</si>
  <si>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</si>
  <si>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</si>
  <si>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</si>
  <si>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</si>
  <si>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</si>
  <si>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</si>
  <si>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</si>
  <si>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</si>
  <si>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</si>
  <si>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</si>
  <si>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</si>
  <si>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</si>
  <si>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</si>
  <si>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</si>
  <si>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</si>
  <si>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</si>
  <si>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</si>
  <si>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</si>
  <si>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</si>
  <si>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</si>
  <si>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</si>
  <si>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</si>
  <si>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</si>
  <si>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</si>
  <si>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</si>
  <si>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</si>
  <si>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</si>
  <si>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</si>
  <si>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</si>
  <si>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</si>
  <si>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</si>
  <si>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</si>
  <si>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</si>
  <si>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</si>
  <si>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</si>
  <si>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</si>
  <si>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</si>
  <si>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</si>
  <si>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</si>
  <si>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</si>
  <si>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</si>
  <si>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</si>
  <si>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</si>
  <si>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</si>
  <si>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</si>
  <si>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</si>
  <si>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</si>
  <si>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</si>
  <si>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</si>
  <si>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</si>
  <si>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</si>
  <si>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</si>
  <si>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</si>
  <si>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</si>
  <si>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</si>
  <si>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</si>
  <si>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</si>
  <si>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</si>
  <si>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</si>
  <si>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</si>
  <si>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</si>
  <si>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</si>
  <si>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</si>
  <si>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</si>
  <si>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</si>
  <si>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</si>
  <si>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</si>
  <si>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</si>
  <si>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</si>
  <si>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</si>
  <si>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</si>
  <si>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</si>
  <si>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</si>
  <si>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</si>
  <si>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</si>
  <si>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</si>
  <si>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</si>
  <si>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</si>
  <si>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</si>
  <si>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</si>
  <si>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</si>
  <si>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</si>
  <si>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</si>
  <si>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</si>
  <si>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</si>
  <si>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</si>
  <si>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</si>
  <si>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</si>
  <si>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</si>
  <si>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</si>
  <si>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</si>
  <si>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</si>
  <si>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</si>
  <si>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</si>
  <si>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</si>
  <si>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</si>
  <si>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</si>
  <si>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</si>
  <si>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</si>
  <si>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</si>
  <si>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</si>
  <si>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</si>
  <si>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</si>
  <si>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</si>
  <si>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</si>
  <si>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</si>
  <si>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</si>
  <si>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</si>
  <si>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</si>
  <si>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</si>
  <si>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</si>
  <si>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</si>
  <si>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</si>
  <si>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</si>
  <si>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</si>
  <si>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</si>
  <si>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</si>
  <si>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</si>
  <si>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</si>
  <si>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</si>
  <si>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</si>
  <si>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</si>
  <si>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</si>
  <si>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</si>
  <si>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</si>
  <si>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</si>
  <si>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</si>
  <si>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</si>
  <si>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</si>
  <si>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</si>
  <si>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</si>
  <si>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</si>
  <si>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</si>
  <si>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</si>
  <si>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</si>
  <si>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</si>
  <si>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</si>
  <si>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</si>
  <si>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</si>
  <si>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</si>
  <si>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</si>
  <si>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</si>
  <si>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</si>
  <si>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</si>
  <si>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</si>
  <si>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</si>
  <si>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</si>
  <si>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</si>
  <si>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</si>
  <si>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</si>
  <si>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</si>
  <si>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</si>
  <si>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</si>
  <si>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</si>
  <si>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</si>
  <si>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</si>
  <si>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</si>
  <si>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</si>
  <si>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</si>
  <si>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</si>
  <si>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</si>
  <si>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</si>
  <si>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</si>
  <si>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</si>
  <si>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</si>
  <si>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</si>
  <si>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</si>
  <si>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</si>
  <si>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</si>
  <si>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</si>
  <si>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</si>
  <si>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</si>
  <si>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</si>
  <si>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</si>
  <si>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</si>
  <si>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</si>
  <si>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</si>
  <si>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</si>
  <si>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</si>
  <si>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</si>
  <si>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</si>
  <si>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</si>
  <si>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</si>
  <si>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</si>
  <si>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</si>
  <si>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</si>
  <si>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</si>
  <si>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</si>
  <si>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</si>
  <si>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</si>
  <si>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</si>
  <si>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</si>
  <si>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</si>
  <si>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</si>
  <si>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</si>
  <si>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</si>
  <si>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</si>
  <si>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</si>
  <si>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</si>
  <si>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</si>
  <si>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</si>
  <si>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</si>
  <si>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</si>
  <si>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</si>
  <si>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</si>
  <si>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</si>
  <si>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</si>
  <si>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</si>
  <si>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</si>
  <si>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</si>
  <si>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</si>
  <si>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</si>
  <si>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</si>
  <si>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</si>
  <si>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</si>
  <si>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</si>
  <si>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</si>
  <si>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</si>
  <si>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</si>
  <si>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</si>
  <si>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</si>
  <si>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</si>
  <si>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</si>
  <si>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</si>
  <si>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</si>
  <si>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</si>
  <si>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</si>
  <si>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</si>
  <si>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</si>
  <si>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</si>
  <si>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</si>
  <si>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</si>
  <si>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</si>
  <si>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</si>
  <si>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</si>
  <si>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</si>
  <si>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</si>
  <si>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</si>
  <si>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</si>
  <si>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</si>
  <si>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</si>
  <si>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</si>
  <si>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</si>
  <si>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</si>
  <si>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</si>
  <si>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</si>
  <si>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</si>
  <si>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</si>
  <si>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</si>
  <si>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</si>
  <si>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</si>
  <si>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</si>
  <si>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</si>
  <si>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</si>
  <si>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</si>
  <si>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</si>
  <si>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</si>
  <si>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</si>
  <si>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</si>
  <si>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</si>
  <si>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</si>
  <si>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</si>
  <si>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</si>
  <si>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</si>
  <si>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</si>
  <si>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</si>
  <si>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</si>
  <si>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</si>
  <si>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</si>
  <si>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</si>
  <si>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</si>
  <si>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</si>
  <si>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</si>
  <si>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</si>
  <si>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</si>
  <si>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</si>
  <si>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</si>
  <si>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</si>
  <si>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</si>
  <si>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</si>
  <si>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</si>
  <si>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</si>
  <si>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</si>
  <si>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</si>
  <si>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</si>
  <si>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</si>
  <si>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</si>
  <si>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</si>
  <si>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</si>
  <si>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</si>
  <si>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</si>
  <si>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</si>
  <si>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</si>
  <si>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</si>
  <si>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</si>
  <si>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</si>
  <si>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</si>
  <si>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</si>
  <si>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</si>
  <si>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</si>
  <si>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</si>
  <si>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</si>
  <si>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</si>
  <si>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</si>
  <si>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</si>
  <si>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</si>
  <si>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</si>
  <si>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</si>
  <si>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</si>
  <si>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</si>
  <si>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</si>
  <si>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</si>
  <si>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</si>
  <si>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</si>
  <si>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</si>
  <si>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</si>
  <si>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</si>
  <si>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</si>
  <si>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</si>
  <si>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</si>
  <si>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</si>
  <si>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</si>
  <si>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</si>
  <si>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</si>
  <si>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</si>
  <si>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</si>
  <si>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</si>
  <si>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</si>
  <si>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</si>
  <si>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</si>
  <si>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</si>
  <si>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</si>
  <si>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</si>
  <si>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</si>
  <si>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</si>
  <si>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</si>
  <si>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</si>
  <si>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</si>
  <si>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</si>
  <si>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</si>
  <si>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</si>
  <si>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</si>
  <si>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</si>
  <si>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</si>
  <si>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</si>
  <si>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</si>
  <si>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</si>
  <si>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</si>
  <si>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</si>
  <si>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</si>
  <si>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</si>
  <si>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</si>
  <si>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</si>
  <si>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</si>
  <si>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</si>
  <si>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</si>
  <si>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</si>
  <si>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</si>
  <si>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</si>
  <si>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</si>
  <si>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</si>
  <si>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</si>
  <si>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</si>
  <si>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</si>
  <si>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</si>
  <si>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</si>
  <si>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</si>
  <si>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</si>
  <si>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</si>
  <si>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</si>
  <si>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</si>
  <si>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</si>
  <si>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</si>
  <si>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</si>
  <si>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</si>
  <si>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</si>
  <si>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</si>
  <si>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</si>
  <si>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</si>
  <si>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</si>
  <si>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</si>
  <si>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</si>
  <si>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</si>
  <si>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</si>
  <si>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</si>
  <si>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</si>
  <si>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</si>
  <si>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</si>
  <si>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</si>
  <si>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</si>
  <si>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</si>
  <si>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</si>
  <si>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</si>
  <si>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</si>
  <si>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</si>
  <si>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</si>
  <si>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</si>
  <si>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</si>
  <si>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</si>
  <si>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</si>
  <si>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</si>
  <si>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</si>
  <si>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</si>
  <si>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</si>
  <si>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</si>
  <si>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</si>
  <si>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</si>
  <si>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</si>
  <si>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</si>
  <si>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</si>
  <si>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</si>
  <si>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</si>
  <si>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</si>
  <si>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</si>
  <si>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</si>
  <si>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</si>
  <si>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</si>
  <si>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</si>
  <si>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</si>
  <si>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</si>
  <si>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</si>
  <si>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</si>
  <si>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</si>
  <si>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</si>
  <si>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</si>
  <si>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</si>
  <si>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</si>
  <si>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</si>
  <si>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</si>
  <si>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</si>
  <si>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</si>
  <si>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</si>
  <si>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</si>
  <si>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</si>
  <si>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</si>
  <si>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</si>
  <si>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</si>
  <si>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</si>
  <si>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</si>
  <si>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</si>
  <si>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</si>
  <si>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</si>
  <si>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</si>
  <si>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</si>
  <si>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</si>
  <si>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</si>
  <si>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</si>
  <si>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</si>
  <si>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</si>
  <si>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</si>
  <si>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</si>
  <si>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</si>
  <si>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</si>
  <si>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</si>
  <si>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</si>
  <si>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</si>
  <si>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</si>
  <si>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</si>
  <si>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</si>
  <si>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</si>
  <si>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</si>
  <si>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</si>
  <si>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</si>
  <si>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</si>
  <si>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</si>
  <si>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</si>
  <si>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</si>
  <si>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</si>
  <si>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</si>
  <si>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</si>
  <si>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</si>
  <si>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</si>
  <si>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</si>
  <si>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</si>
  <si>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</si>
  <si>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</si>
  <si>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</si>
  <si>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</si>
  <si>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</si>
  <si>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</si>
  <si>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</si>
  <si>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</si>
  <si>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</si>
  <si>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</si>
  <si>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</si>
  <si>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</si>
  <si>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</si>
  <si>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</si>
  <si>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</si>
  <si>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</si>
  <si>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</si>
  <si>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</si>
  <si>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</si>
  <si>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</si>
  <si>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</si>
  <si>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</si>
  <si>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</si>
  <si>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</si>
  <si>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</si>
  <si>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</si>
  <si>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</si>
  <si>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</si>
  <si>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</si>
  <si>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</si>
  <si>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</si>
  <si>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</si>
  <si>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</si>
  <si>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</si>
  <si>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</si>
  <si>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</si>
  <si>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</si>
  <si>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</si>
  <si>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</si>
  <si>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</si>
  <si>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</si>
  <si>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</si>
  <si>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</si>
  <si>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</si>
  <si>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</si>
  <si>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</si>
  <si>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</si>
  <si>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</si>
  <si>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</si>
  <si>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</si>
  <si>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</si>
  <si>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</si>
  <si>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</si>
  <si>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</si>
  <si>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</si>
  <si>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</si>
  <si>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</si>
  <si>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</si>
  <si>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</si>
  <si>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</si>
  <si>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</si>
  <si>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</si>
  <si>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</si>
  <si>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</si>
  <si>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</si>
  <si>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</si>
  <si>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</si>
  <si>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</si>
  <si>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</si>
  <si>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</si>
  <si>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</si>
  <si>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</si>
  <si>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</si>
  <si>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</si>
  <si>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</si>
  <si>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</si>
  <si>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</si>
  <si>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</si>
  <si>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</si>
  <si>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</si>
  <si>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</si>
  <si>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</si>
  <si>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</si>
  <si>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</si>
  <si>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</si>
  <si>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</si>
  <si>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</si>
  <si>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</si>
  <si>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</si>
  <si>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</si>
  <si>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</si>
  <si>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</si>
  <si>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</si>
  <si>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</si>
  <si>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</si>
  <si>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</si>
  <si>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</si>
  <si>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</si>
  <si>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</si>
  <si>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</si>
  <si>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</si>
  <si>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</si>
  <si>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</si>
  <si>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</si>
  <si>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</si>
  <si>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</si>
  <si>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</si>
  <si>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</si>
  <si>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</si>
  <si>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</si>
  <si>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</si>
  <si>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</si>
  <si>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</si>
  <si>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</si>
  <si>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</si>
  <si>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</si>
  <si>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</si>
  <si>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</si>
  <si>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</si>
  <si>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</si>
  <si>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</si>
  <si>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</si>
  <si>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</si>
  <si>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</si>
  <si>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</si>
  <si>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</si>
  <si>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</si>
  <si>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</si>
  <si>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</si>
  <si>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</si>
  <si>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</si>
  <si>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</si>
  <si>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</si>
  <si>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</si>
  <si>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</si>
  <si>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</si>
  <si>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</si>
  <si>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</si>
  <si>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</si>
  <si>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</si>
  <si>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</si>
  <si>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</si>
  <si>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</si>
  <si>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</si>
  <si>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</si>
  <si>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</si>
  <si>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</si>
  <si>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</si>
  <si>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</si>
  <si>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</si>
  <si>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</si>
  <si>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</si>
  <si>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</si>
  <si>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</si>
  <si>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</si>
  <si>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</si>
  <si>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</si>
  <si>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</si>
  <si>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</si>
  <si>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</si>
  <si>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</si>
  <si>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</si>
  <si>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</si>
  <si>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</si>
  <si>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</si>
  <si>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</si>
  <si>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</si>
  <si>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</si>
  <si>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</si>
  <si>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</si>
  <si>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</si>
  <si>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</si>
  <si>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</si>
  <si>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</si>
  <si>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</si>
  <si>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</si>
  <si>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</si>
  <si>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</si>
  <si>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</si>
  <si>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</si>
  <si>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</si>
  <si>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</si>
  <si>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</si>
  <si>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</si>
  <si>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</si>
  <si>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</si>
  <si>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</si>
  <si>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</si>
  <si>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</si>
  <si>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</si>
  <si>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</si>
  <si>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</si>
  <si>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</si>
  <si>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</si>
  <si>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</si>
  <si>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</si>
  <si>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</si>
  <si>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</si>
  <si>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</si>
  <si>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</si>
  <si>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</si>
  <si>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</si>
  <si>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</si>
  <si>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</si>
  <si>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</si>
  <si>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</si>
  <si>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</si>
  <si>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</si>
  <si>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</si>
  <si>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</si>
  <si>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</si>
  <si>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</si>
  <si>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</si>
  <si>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</si>
  <si>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</si>
  <si>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</si>
  <si>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</si>
  <si>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</si>
  <si>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</si>
  <si>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</si>
  <si>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</si>
  <si>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</si>
  <si>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</si>
  <si>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</si>
  <si>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</si>
  <si>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</si>
  <si>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</si>
  <si>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</si>
  <si>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</si>
  <si>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</si>
  <si>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</si>
  <si>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</si>
  <si>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</si>
  <si>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</si>
  <si>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</si>
  <si>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</si>
  <si>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</si>
  <si>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</si>
  <si>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</si>
  <si>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</si>
  <si>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</si>
  <si>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</si>
  <si>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</si>
  <si>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</si>
  <si>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</si>
  <si>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</si>
  <si>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</si>
  <si>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</si>
  <si>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</si>
  <si>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</si>
  <si>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</si>
  <si>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</si>
  <si>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</si>
  <si>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</si>
  <si>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</si>
  <si>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</si>
  <si>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</si>
  <si>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</si>
  <si>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</si>
  <si>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</si>
  <si>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</si>
  <si>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</si>
  <si>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</si>
  <si>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</si>
  <si>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</si>
  <si>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</si>
  <si>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</si>
  <si>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</si>
  <si>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</si>
  <si>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</si>
  <si>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</si>
  <si>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</si>
  <si>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</si>
  <si>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</si>
  <si>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</si>
  <si>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</si>
  <si>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</si>
  <si>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</si>
  <si>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</si>
  <si>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</si>
  <si>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</si>
  <si>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</si>
  <si>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</si>
  <si>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</si>
  <si>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</si>
  <si>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</si>
  <si>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</si>
  <si>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</si>
  <si>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</si>
  <si>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</si>
  <si>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</si>
  <si>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</si>
  <si>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</si>
  <si>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</si>
  <si>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</si>
  <si>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</si>
  <si>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</si>
  <si>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</si>
  <si>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</si>
  <si>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</si>
  <si>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</si>
  <si>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</si>
  <si>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</si>
  <si>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</si>
  <si>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</si>
  <si>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</si>
  <si>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</si>
  <si>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</si>
  <si>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</si>
  <si>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</si>
  <si>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</si>
  <si>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</si>
  <si>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</si>
  <si>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</si>
  <si>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</si>
  <si>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</si>
  <si>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</si>
  <si>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</si>
  <si>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</si>
  <si>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</si>
  <si>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</si>
  <si>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</si>
  <si>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</si>
  <si>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</si>
  <si>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</si>
  <si>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</si>
  <si>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</si>
  <si>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</si>
  <si>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</si>
  <si>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</si>
  <si>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</si>
  <si>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</si>
  <si>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</si>
  <si>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</si>
  <si>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</si>
  <si>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</si>
  <si>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</si>
  <si>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</si>
  <si>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</si>
  <si>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</si>
  <si>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</si>
  <si>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</si>
  <si>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</si>
  <si>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</si>
  <si>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</si>
  <si>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</si>
  <si>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</si>
  <si>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</si>
  <si>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</si>
  <si>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</si>
  <si>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</si>
  <si>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</si>
  <si>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</si>
  <si>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</si>
  <si>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</si>
  <si>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</si>
  <si>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</si>
  <si>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</si>
  <si>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</si>
  <si>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</si>
  <si>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</si>
  <si>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</si>
  <si>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</si>
  <si>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</si>
  <si>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</si>
  <si>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</si>
  <si>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</si>
  <si>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</si>
  <si>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</si>
  <si>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</si>
  <si>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</si>
  <si>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</si>
  <si>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</si>
  <si>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</si>
  <si>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</si>
  <si>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</si>
  <si>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</si>
  <si>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</si>
  <si>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</si>
  <si>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</si>
  <si>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</si>
  <si>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</si>
  <si>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</si>
  <si>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</si>
  <si>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</si>
  <si>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</si>
  <si>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</si>
  <si>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</si>
  <si>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</si>
  <si>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</si>
  <si>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</si>
  <si>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</si>
  <si>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</si>
  <si>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</si>
  <si>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</si>
  <si>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</si>
  <si>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</si>
  <si>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</si>
  <si>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</si>
  <si>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</si>
  <si>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</si>
  <si>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</si>
  <si>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</si>
  <si>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</si>
  <si>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</si>
  <si>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</si>
  <si>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</si>
  <si>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</si>
  <si>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</si>
  <si>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</si>
  <si>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</si>
  <si>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</si>
  <si>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</si>
  <si>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</si>
  <si>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</si>
  <si>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</si>
  <si>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</si>
  <si>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</si>
  <si>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</si>
  <si>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</si>
  <si>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</si>
  <si>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</si>
  <si>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</si>
  <si>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</si>
  <si>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</si>
  <si>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</si>
  <si>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</si>
  <si>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</si>
  <si>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</si>
  <si>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</si>
  <si>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</si>
  <si>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</si>
  <si>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</si>
  <si>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</si>
  <si>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</si>
  <si>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</si>
  <si>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</si>
  <si>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</si>
  <si>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</si>
  <si>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</si>
  <si>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</si>
  <si>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</si>
  <si>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</si>
  <si>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</si>
  <si>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</si>
  <si>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</si>
  <si>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</si>
  <si>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</si>
  <si>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</si>
  <si>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</si>
  <si>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</si>
  <si>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</si>
  <si>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</si>
  <si>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</si>
  <si>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</si>
  <si>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</si>
  <si>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</si>
  <si>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</si>
  <si>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</si>
  <si>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</si>
  <si>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</si>
  <si>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</si>
  <si>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</si>
  <si>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</si>
  <si>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</si>
  <si>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</si>
  <si>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</si>
  <si>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</si>
  <si>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</si>
  <si>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</si>
  <si>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</si>
  <si>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</si>
  <si>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</si>
  <si>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</si>
  <si>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</si>
  <si>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</si>
  <si>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</si>
  <si>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</si>
  <si>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</si>
  <si>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</si>
  <si>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</si>
  <si>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</si>
  <si>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</si>
  <si>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</si>
  <si>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</si>
  <si>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</si>
  <si>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</si>
  <si>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</si>
  <si>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</si>
  <si>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</si>
  <si>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</si>
  <si>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</si>
  <si>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</si>
  <si>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</si>
  <si>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</si>
  <si>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</si>
  <si>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</si>
  <si>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</si>
  <si>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</si>
  <si>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</si>
  <si>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</si>
  <si>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</si>
  <si>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</si>
  <si>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</si>
  <si>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</si>
  <si>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</si>
  <si>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</si>
  <si>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</si>
  <si>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</si>
  <si>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</si>
  <si>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</si>
  <si>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</si>
  <si>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</si>
  <si>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</si>
  <si>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</si>
  <si>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</si>
  <si>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</si>
  <si>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</si>
  <si>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</si>
  <si>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</si>
  <si>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</si>
  <si>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</si>
  <si>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</si>
  <si>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</si>
  <si>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</si>
  <si>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</si>
  <si>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</si>
  <si>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</si>
  <si>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</si>
  <si>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</si>
  <si>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</si>
  <si>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</si>
  <si>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</si>
  <si>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</si>
  <si>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</si>
  <si>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</si>
  <si>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</si>
  <si>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</si>
  <si>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</si>
  <si>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</si>
  <si>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</si>
  <si>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</si>
  <si>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</si>
  <si>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</si>
  <si>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</si>
  <si>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</si>
  <si>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</si>
  <si>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</si>
  <si>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</si>
  <si>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</si>
  <si>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</si>
  <si>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</si>
  <si>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</si>
  <si>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</si>
  <si>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</si>
  <si>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</si>
  <si>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</si>
  <si>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</si>
  <si>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</si>
  <si>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</si>
  <si>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</si>
  <si>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</si>
  <si>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</si>
  <si>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</si>
  <si>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</si>
  <si>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</si>
  <si>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</si>
  <si>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</si>
  <si>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</si>
  <si>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</si>
  <si>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</si>
  <si>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</si>
  <si>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</si>
  <si>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</si>
  <si>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</si>
  <si>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</si>
  <si>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</si>
  <si>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</si>
  <si>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</si>
  <si>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</si>
  <si>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</si>
  <si>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</si>
  <si>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</si>
  <si>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</si>
  <si>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</si>
  <si>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</si>
  <si>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</si>
  <si>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</si>
  <si>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</si>
  <si>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</si>
  <si>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</si>
  <si>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</si>
  <si>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</si>
  <si>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</si>
  <si>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</si>
  <si>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</si>
  <si>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</si>
  <si>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</si>
  <si>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</si>
  <si>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</si>
  <si>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</si>
  <si>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</si>
  <si>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</si>
  <si>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</si>
  <si>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</si>
  <si>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</si>
  <si>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</si>
  <si>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</si>
  <si>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</si>
  <si>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</si>
  <si>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</si>
  <si>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</si>
  <si>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</si>
  <si>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</si>
  <si>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</si>
  <si>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</si>
  <si>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</si>
  <si>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</si>
  <si>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</si>
  <si>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</si>
  <si>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</si>
  <si>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</si>
  <si>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</si>
  <si>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</si>
  <si>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</si>
  <si>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</si>
  <si>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</si>
  <si>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</si>
  <si>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</si>
  <si>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</si>
  <si>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</si>
  <si>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</si>
  <si>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</si>
  <si>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</si>
  <si>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</si>
  <si>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</si>
  <si>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</si>
  <si>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</si>
  <si>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</si>
  <si>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</si>
  <si>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</si>
  <si>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</si>
  <si>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</si>
  <si>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</si>
  <si>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</si>
  <si>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</si>
  <si>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</si>
  <si>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</si>
  <si>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</si>
  <si>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</si>
  <si>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</si>
  <si>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</si>
  <si>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</si>
  <si>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</si>
  <si>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</si>
  <si>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</si>
  <si>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</si>
  <si>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</si>
  <si>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</si>
  <si>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</si>
  <si>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</si>
  <si>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</si>
  <si>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</si>
  <si>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</si>
  <si>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</si>
  <si>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</si>
  <si>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</si>
  <si>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</si>
  <si>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</si>
  <si>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</si>
  <si>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</si>
  <si>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</si>
  <si>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</si>
  <si>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</si>
  <si>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</si>
  <si>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</si>
  <si>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</si>
  <si>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</si>
  <si>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</si>
  <si>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</si>
  <si>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</si>
  <si>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</si>
  <si>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</si>
  <si>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</si>
  <si>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</si>
  <si>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</si>
  <si>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</si>
  <si>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</si>
  <si>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</si>
  <si>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</si>
  <si>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</si>
  <si>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</si>
  <si>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</si>
  <si>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</si>
  <si>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</si>
  <si>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</si>
  <si>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</si>
  <si>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</si>
  <si>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</si>
  <si>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</si>
  <si>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</si>
  <si>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</si>
  <si>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</si>
  <si>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</si>
  <si>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</si>
  <si>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</si>
  <si>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</si>
  <si>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</si>
  <si>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</si>
  <si>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</si>
  <si>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</si>
  <si>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</si>
  <si>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</si>
  <si>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</si>
  <si>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</si>
  <si>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</si>
  <si>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</si>
  <si>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</si>
  <si>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</si>
  <si>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</si>
  <si>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</si>
  <si>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</si>
  <si>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</si>
  <si>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</si>
  <si>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</si>
  <si>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</si>
  <si>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</si>
  <si>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</si>
  <si>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</si>
  <si>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</si>
  <si>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</si>
  <si>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</si>
  <si>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</si>
  <si>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</si>
  <si>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</si>
  <si>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</si>
  <si>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</si>
  <si>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</si>
  <si>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</si>
  <si>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</si>
  <si>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</si>
  <si>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</si>
  <si>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</si>
  <si>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</si>
  <si>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</si>
  <si>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</si>
  <si>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</si>
  <si>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</si>
  <si>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</si>
  <si>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</si>
  <si>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</si>
  <si>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</si>
  <si>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</si>
  <si>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</si>
  <si>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</si>
  <si>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</si>
  <si>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</si>
  <si>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</si>
  <si>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</si>
  <si>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</si>
  <si>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</si>
  <si>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</si>
  <si>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</si>
  <si>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</si>
  <si>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</si>
  <si>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</si>
  <si>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</si>
  <si>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</si>
  <si>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</si>
  <si>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</si>
  <si>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</si>
  <si>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</si>
  <si>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</si>
  <si>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</si>
  <si>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</si>
  <si>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</si>
  <si>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</si>
  <si>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</si>
  <si>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</si>
  <si>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</si>
  <si>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</si>
  <si>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</si>
  <si>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</si>
  <si>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</si>
  <si>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</si>
  <si>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</si>
  <si>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</si>
  <si>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</si>
  <si>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</si>
  <si>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</si>
  <si>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</si>
  <si>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</si>
  <si>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</si>
  <si>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</si>
  <si>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</si>
  <si>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</si>
  <si>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</si>
  <si>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</si>
  <si>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</si>
  <si>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</si>
  <si>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</si>
  <si>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</si>
  <si>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</si>
  <si>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</si>
  <si>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</si>
  <si>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</si>
  <si>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</si>
  <si>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</si>
  <si>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</si>
  <si>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</si>
  <si>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</si>
  <si>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</si>
  <si>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</si>
  <si>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</si>
  <si>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</si>
  <si>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</si>
  <si>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</si>
  <si>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</si>
  <si>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</si>
  <si>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</si>
  <si>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</si>
  <si>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</si>
  <si>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</si>
  <si>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</si>
  <si>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</si>
  <si>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</si>
  <si>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</si>
  <si>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</si>
  <si>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</si>
  <si>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</si>
  <si>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</si>
  <si>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</si>
  <si>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</si>
  <si>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</si>
  <si>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</si>
  <si>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</si>
  <si>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</si>
  <si>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</si>
  <si>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</si>
  <si>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</si>
  <si>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</si>
  <si>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</si>
  <si>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</si>
  <si>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</si>
  <si>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</si>
  <si>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</si>
  <si>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</si>
  <si>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</si>
  <si>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</si>
  <si>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</si>
  <si>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</si>
  <si>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</si>
  <si>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</si>
  <si>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</si>
  <si>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</si>
  <si>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</si>
  <si>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</si>
  <si>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</si>
  <si>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</si>
  <si>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</si>
  <si>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</si>
  <si>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</si>
  <si>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</si>
  <si>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</si>
  <si>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</si>
  <si>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</si>
  <si>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</si>
  <si>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</si>
  <si>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</si>
  <si>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</si>
  <si>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</si>
  <si>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</si>
  <si>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</si>
  <si>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</si>
  <si>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</si>
  <si>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</si>
  <si>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</si>
  <si>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</si>
  <si>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</si>
  <si>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</si>
  <si>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</si>
  <si>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</si>
  <si>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</si>
  <si>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</si>
  <si>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</si>
  <si>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</si>
  <si>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</si>
  <si>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</si>
  <si>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</si>
  <si>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</si>
  <si>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</si>
  <si>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</si>
  <si>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</si>
  <si>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</si>
  <si>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</si>
  <si>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</si>
  <si>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</si>
  <si>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</si>
  <si>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</si>
  <si>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</si>
  <si>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</si>
  <si>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</si>
  <si>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</si>
  <si>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</si>
  <si>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</si>
  <si>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</si>
  <si>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</si>
  <si>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</si>
  <si>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</si>
  <si>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</si>
  <si>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</si>
  <si>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</si>
  <si>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</si>
  <si>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</si>
  <si>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</si>
  <si>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</si>
  <si>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</si>
  <si>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</si>
  <si>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</si>
  <si>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</si>
  <si>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</si>
  <si>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</si>
  <si>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</si>
  <si>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</si>
  <si>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</si>
  <si>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</si>
  <si>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</si>
  <si>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</si>
  <si>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</si>
  <si>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</si>
  <si>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</si>
  <si>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</si>
  <si>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</si>
  <si>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</si>
  <si>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</si>
  <si>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</si>
  <si>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</si>
  <si>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</si>
  <si>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</si>
  <si>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</si>
  <si>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</si>
  <si>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</si>
  <si>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</si>
  <si>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</si>
  <si>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</si>
  <si>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</si>
  <si>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</si>
  <si>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</si>
  <si>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</si>
  <si>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</si>
  <si>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</si>
  <si>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</si>
  <si>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</si>
  <si>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</si>
  <si>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</si>
  <si>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</si>
  <si>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</si>
  <si>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</si>
  <si>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</si>
  <si>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</si>
  <si>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</si>
  <si>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</si>
  <si>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</si>
  <si>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</si>
  <si>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</si>
  <si>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</si>
  <si>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</si>
  <si>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</si>
  <si>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</si>
  <si>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</si>
  <si>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</si>
  <si>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</si>
  <si>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</si>
  <si>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</si>
  <si>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</si>
  <si>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</si>
  <si>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</si>
  <si>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</si>
  <si>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</si>
  <si>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</si>
  <si>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</si>
  <si>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</si>
  <si>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</si>
  <si>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</si>
  <si>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</si>
  <si>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</si>
  <si>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</si>
  <si>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</si>
  <si>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</si>
  <si>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</si>
  <si>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</si>
  <si>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</si>
  <si>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</si>
  <si>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</si>
  <si>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</si>
  <si>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</si>
  <si>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</si>
  <si>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</si>
  <si>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</si>
  <si>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</si>
  <si>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</si>
  <si>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</si>
  <si>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</si>
  <si>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</si>
  <si>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</si>
  <si>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</si>
  <si>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</si>
  <si>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</si>
  <si>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</si>
  <si>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</si>
  <si>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</si>
  <si>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</si>
  <si>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</si>
  <si>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</si>
  <si>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</si>
  <si>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</si>
  <si>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</si>
  <si>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</si>
  <si>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</si>
  <si>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</si>
  <si>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</si>
  <si>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</si>
  <si>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</si>
  <si>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</si>
  <si>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</si>
  <si>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</si>
  <si>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</si>
  <si>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</si>
  <si>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</si>
  <si>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</si>
  <si>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</si>
  <si>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</si>
  <si>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</si>
  <si>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</si>
  <si>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</si>
  <si>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</si>
  <si>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</si>
  <si>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</si>
  <si>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</si>
  <si>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</si>
  <si>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</si>
  <si>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</si>
  <si>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</si>
  <si>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</si>
  <si>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</si>
  <si>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</si>
  <si>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</si>
  <si>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</si>
  <si>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</si>
  <si>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</si>
  <si>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</si>
  <si>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</si>
  <si>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</si>
  <si>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</si>
  <si>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</si>
  <si>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</si>
  <si>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</si>
  <si>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</si>
  <si>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</si>
  <si>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</si>
  <si>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</si>
  <si>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</si>
  <si>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</si>
  <si>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</si>
  <si>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</si>
  <si>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</si>
  <si>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</si>
  <si>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</si>
  <si>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</si>
  <si>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</si>
  <si>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</si>
  <si>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</si>
  <si>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</si>
  <si>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</si>
  <si>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</si>
  <si>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</si>
  <si>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</si>
  <si>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</si>
  <si>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</si>
  <si>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</si>
  <si>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</si>
  <si>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</si>
  <si>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</si>
  <si>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</si>
  <si>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</si>
  <si>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</si>
  <si>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</si>
  <si>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</si>
  <si>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</si>
  <si>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</si>
  <si>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</si>
  <si>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</si>
  <si>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</si>
  <si>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</si>
  <si>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</si>
  <si>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</si>
  <si>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</si>
  <si>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</si>
  <si>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</si>
  <si>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</si>
  <si>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</si>
  <si>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</si>
  <si>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</si>
  <si>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</si>
  <si>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</si>
  <si>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</si>
  <si>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</si>
  <si>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</si>
  <si>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</si>
  <si>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</si>
  <si>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</si>
  <si>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</si>
  <si>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</si>
  <si>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</si>
  <si>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</si>
  <si>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</si>
  <si>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</si>
  <si>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</si>
  <si>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</si>
  <si>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</si>
  <si>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</si>
  <si>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</si>
  <si>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</si>
  <si>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</si>
  <si>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</si>
  <si>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</si>
  <si>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</si>
  <si>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</si>
  <si>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</si>
  <si>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</si>
  <si>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</si>
  <si>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</si>
  <si>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</si>
  <si>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</si>
  <si>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</si>
  <si>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</si>
  <si>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</si>
  <si>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</si>
  <si>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</si>
  <si>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</si>
  <si>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</si>
  <si>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</si>
  <si>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</si>
  <si>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</si>
  <si>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</si>
  <si>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</si>
  <si>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</si>
  <si>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</si>
  <si>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</si>
  <si>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</si>
  <si>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</si>
  <si>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</si>
  <si>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</si>
  <si>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</si>
  <si>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</si>
  <si>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</si>
  <si>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</si>
  <si>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</si>
  <si>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</si>
  <si>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</si>
  <si>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</si>
  <si>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</si>
  <si>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</si>
  <si>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</si>
  <si>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</si>
  <si>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</si>
  <si>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</si>
  <si>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</si>
  <si>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</si>
  <si>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</si>
  <si>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</si>
  <si>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</si>
  <si>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</si>
  <si>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</si>
  <si>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</si>
  <si>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</si>
  <si>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</si>
  <si>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</si>
  <si>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</si>
  <si>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</si>
  <si>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</si>
  <si>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</si>
  <si>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</si>
  <si>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</si>
  <si>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</si>
  <si>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</si>
  <si>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</si>
  <si>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</si>
  <si>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</si>
  <si>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</si>
  <si>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</si>
  <si>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</si>
  <si>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</si>
  <si>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</si>
  <si>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</si>
  <si>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</si>
  <si>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</si>
  <si>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</si>
  <si>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</si>
  <si>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</si>
  <si>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</si>
  <si>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</si>
  <si>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</si>
  <si>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</si>
  <si>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</si>
  <si>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</si>
  <si>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</si>
  <si>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</si>
  <si>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</si>
  <si>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</si>
  <si>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</si>
  <si>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</si>
  <si>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</si>
  <si>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</si>
  <si>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</si>
  <si>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</si>
  <si>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</si>
  <si>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</si>
  <si>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</si>
  <si>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</si>
  <si>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</si>
  <si>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</si>
  <si>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</si>
  <si>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</si>
  <si>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</si>
  <si>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</si>
  <si>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</si>
  <si>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</si>
  <si>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</si>
  <si>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</si>
  <si>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</si>
  <si>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</si>
  <si>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</si>
  <si>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</si>
  <si>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</si>
  <si>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</si>
  <si>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</si>
  <si>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</si>
  <si>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</si>
  <si>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</si>
  <si>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</si>
  <si>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</si>
  <si>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</si>
  <si>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</si>
  <si>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</si>
  <si>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</si>
  <si>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</si>
  <si>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</si>
  <si>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</si>
  <si>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</si>
  <si>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</si>
  <si>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</si>
  <si>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</si>
  <si>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</si>
  <si>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</si>
  <si>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</si>
  <si>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</si>
  <si>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</si>
  <si>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</si>
  <si>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</si>
  <si>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</si>
  <si>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</si>
  <si>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</si>
  <si>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</si>
  <si>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</si>
  <si>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</si>
  <si>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</si>
  <si>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</si>
  <si>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</si>
  <si>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</si>
  <si>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</si>
  <si>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</si>
  <si>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</si>
  <si>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</si>
  <si>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</si>
  <si>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</si>
  <si>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</si>
  <si>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</si>
  <si>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</si>
  <si>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</si>
  <si>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</si>
  <si>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</si>
  <si>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</si>
  <si>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</si>
  <si>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</si>
  <si>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</si>
  <si>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</si>
  <si>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</si>
  <si>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</si>
  <si>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</si>
  <si>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</si>
  <si>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</si>
  <si>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</si>
  <si>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</si>
  <si>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</si>
  <si>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</si>
  <si>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</si>
  <si>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</si>
  <si>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</si>
  <si>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</si>
  <si>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</si>
  <si>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</si>
  <si>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</si>
  <si>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</si>
  <si>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</si>
  <si>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</si>
  <si>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</si>
  <si>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</si>
  <si>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</si>
  <si>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</si>
  <si>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</si>
  <si>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</si>
  <si>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</si>
  <si>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</si>
  <si>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</si>
  <si>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</si>
  <si>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</si>
  <si>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</si>
  <si>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</si>
  <si>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</si>
  <si>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</si>
  <si>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</si>
  <si>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</si>
  <si>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</si>
  <si>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</si>
  <si>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</si>
  <si>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</si>
  <si>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</si>
  <si>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</si>
  <si>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</si>
  <si>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</si>
  <si>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</si>
  <si>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</si>
  <si>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</si>
  <si>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</si>
  <si>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</si>
  <si>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</si>
  <si>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</si>
  <si>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</si>
  <si>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</si>
  <si>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</si>
  <si>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</si>
  <si>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</si>
  <si>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</si>
  <si>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</si>
  <si>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</si>
  <si>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</si>
  <si>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</si>
  <si>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</si>
  <si>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</si>
  <si>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</si>
  <si>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</si>
  <si>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</si>
  <si>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</si>
  <si>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</si>
  <si>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</si>
  <si>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</si>
  <si>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</si>
  <si>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</si>
  <si>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</si>
  <si>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</si>
  <si>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</si>
  <si>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</si>
  <si>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</si>
  <si>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</si>
  <si>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</si>
  <si>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</si>
  <si>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</si>
  <si>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</si>
  <si>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</si>
  <si>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</si>
  <si>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</si>
  <si>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</si>
  <si>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</si>
  <si>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</si>
  <si>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</si>
  <si>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</si>
  <si>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</si>
  <si>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</si>
  <si>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</si>
  <si>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</si>
  <si>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</si>
  <si>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</si>
  <si>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</si>
  <si>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</si>
  <si>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</si>
  <si>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</si>
  <si>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</si>
  <si>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</si>
  <si>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</si>
  <si>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</si>
  <si>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</si>
  <si>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</si>
  <si>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</si>
  <si>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</si>
  <si>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</si>
  <si>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</si>
  <si>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</si>
  <si>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</si>
  <si>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</si>
  <si>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</si>
  <si>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</si>
  <si>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</si>
  <si>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</si>
  <si>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</si>
  <si>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</si>
  <si>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</si>
  <si>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</si>
  <si>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</si>
  <si>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</si>
  <si>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</si>
  <si>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</si>
  <si>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</si>
  <si>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</si>
  <si>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</si>
  <si>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</si>
  <si>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</si>
  <si>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</si>
  <si>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</si>
  <si>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</si>
  <si>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</si>
  <si>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</si>
  <si>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</si>
  <si>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</si>
  <si>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</si>
  <si>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</si>
  <si>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</si>
  <si>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</si>
  <si>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</si>
  <si>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</si>
  <si>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</si>
  <si>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</si>
  <si>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</si>
  <si>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</si>
  <si>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</si>
  <si>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</si>
  <si>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</si>
  <si>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</si>
  <si>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</si>
  <si>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</si>
  <si>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</si>
  <si>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</si>
  <si>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</si>
  <si>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</si>
  <si>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</si>
  <si>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</si>
  <si>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</si>
  <si>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</si>
  <si>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</si>
  <si>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</si>
  <si>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</si>
  <si>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</si>
  <si>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</si>
  <si>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</si>
  <si>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</si>
  <si>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</si>
  <si>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</si>
  <si>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</si>
  <si>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</si>
  <si>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</si>
  <si>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</si>
  <si>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</si>
  <si>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</si>
  <si>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</si>
  <si>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</si>
  <si>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</si>
  <si>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</si>
  <si>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</si>
  <si>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</si>
  <si>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</si>
  <si>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</si>
  <si>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</si>
  <si>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</si>
  <si>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</si>
  <si>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</si>
  <si>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</si>
  <si>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</si>
  <si>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</si>
  <si>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</si>
  <si>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</si>
  <si>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</si>
  <si>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</si>
  <si>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</si>
  <si>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</si>
  <si>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</si>
  <si>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</si>
  <si>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</si>
  <si>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</si>
  <si>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</si>
  <si>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</si>
  <si>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</si>
  <si>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</si>
  <si>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</si>
  <si>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</si>
  <si>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</si>
  <si>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</si>
  <si>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</si>
  <si>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</si>
  <si>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</si>
  <si>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</si>
  <si>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</si>
  <si>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</si>
  <si>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</si>
  <si>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</si>
  <si>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</si>
  <si>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</si>
  <si>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</si>
  <si>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</si>
  <si>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</si>
  <si>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</si>
  <si>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</si>
  <si>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</si>
  <si>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</si>
  <si>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</si>
  <si>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</si>
  <si>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</si>
  <si>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</si>
  <si>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</si>
  <si>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</si>
  <si>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</si>
  <si>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</si>
  <si>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</si>
  <si>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</si>
  <si>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</si>
  <si>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</si>
  <si>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</si>
  <si>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</si>
  <si>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</si>
  <si>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</si>
  <si>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</si>
  <si>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</si>
  <si>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</si>
  <si>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</si>
  <si>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</si>
  <si>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</si>
  <si>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</si>
  <si>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</si>
  <si>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</si>
  <si>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</si>
  <si>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</si>
  <si>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</si>
  <si>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</si>
  <si>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</si>
  <si>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</si>
  <si>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</si>
  <si>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</si>
  <si>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</si>
  <si>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</si>
  <si>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</si>
  <si>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</si>
  <si>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</si>
  <si>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</si>
  <si>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</si>
  <si>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</si>
  <si>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</si>
  <si>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</si>
  <si>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</si>
  <si>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</si>
  <si>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</si>
  <si>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</si>
  <si>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</si>
  <si>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</si>
  <si>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</si>
  <si>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</si>
  <si>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</si>
  <si>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</si>
  <si>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</si>
  <si>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</si>
  <si>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</si>
  <si>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</si>
  <si>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</si>
  <si>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</si>
  <si>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</si>
  <si>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</si>
  <si>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</si>
  <si>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</si>
  <si>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</si>
  <si>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</si>
  <si>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</si>
  <si>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</si>
  <si>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</si>
  <si>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</si>
  <si>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</si>
  <si>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</si>
  <si>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</si>
  <si>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</si>
  <si>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</si>
  <si>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</si>
  <si>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</si>
  <si>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</si>
  <si>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</si>
  <si>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</si>
  <si>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</si>
  <si>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</si>
  <si>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</si>
  <si>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</si>
  <si>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</si>
  <si>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</si>
  <si>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</si>
  <si>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</si>
  <si>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</si>
  <si>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</si>
  <si>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</si>
  <si>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</si>
  <si>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</si>
  <si>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</si>
  <si>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</si>
  <si>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</si>
  <si>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</si>
  <si>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</si>
  <si>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</si>
  <si>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</si>
  <si>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</si>
  <si>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</si>
  <si>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</si>
  <si>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</si>
  <si>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</si>
  <si>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</si>
  <si>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</si>
  <si>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</si>
  <si>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</si>
  <si>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</si>
  <si>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</si>
  <si>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</si>
  <si>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</si>
  <si>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</si>
  <si>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</si>
  <si>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</si>
  <si>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</si>
  <si>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</si>
  <si>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</si>
  <si>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</si>
  <si>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</si>
  <si>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</si>
  <si>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</si>
  <si>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</si>
  <si>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</si>
  <si>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</si>
  <si>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</si>
  <si>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</si>
  <si>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</si>
  <si>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</si>
  <si>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</si>
  <si>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</si>
  <si>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</si>
  <si>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</si>
  <si>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</si>
  <si>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</si>
  <si>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</si>
  <si>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</si>
  <si>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</si>
  <si>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</si>
  <si>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</si>
  <si>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</si>
  <si>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</si>
  <si>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</si>
  <si>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</si>
  <si>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</si>
  <si>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</si>
  <si>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</si>
  <si>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</si>
  <si>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</si>
  <si>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</si>
  <si>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</si>
  <si>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</si>
  <si>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</si>
  <si>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</si>
  <si>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</si>
  <si>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</si>
  <si>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</si>
  <si>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</si>
  <si>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</si>
  <si>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</si>
  <si>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</si>
  <si>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</si>
  <si>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</si>
  <si>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</si>
  <si>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</si>
  <si>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</si>
  <si>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</si>
  <si>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</si>
  <si>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</si>
  <si>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</si>
  <si>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</si>
  <si>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</si>
  <si>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</si>
  <si>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</si>
  <si>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</si>
  <si>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</si>
  <si>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</si>
  <si>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</si>
  <si>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</si>
  <si>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</si>
  <si>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</si>
  <si>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</si>
  <si>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</si>
  <si>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</si>
  <si>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</si>
  <si>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</si>
  <si>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</si>
  <si>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</si>
  <si>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</si>
  <si>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</si>
  <si>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</si>
  <si>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</si>
  <si>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</si>
  <si>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</si>
  <si>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</si>
  <si>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</si>
  <si>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</si>
  <si>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</si>
  <si>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</si>
  <si>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</si>
  <si>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</si>
  <si>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</si>
  <si>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</si>
  <si>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</si>
  <si>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</si>
  <si>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</si>
  <si>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</si>
  <si>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</si>
  <si>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</si>
  <si>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</si>
  <si>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</si>
  <si>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</si>
  <si>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</si>
  <si>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</si>
  <si>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</si>
  <si>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</si>
  <si>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</si>
  <si>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</si>
  <si>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</si>
  <si>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</si>
  <si>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</si>
  <si>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</si>
  <si>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</si>
  <si>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</si>
  <si>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</si>
  <si>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</si>
  <si>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</si>
  <si>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</si>
  <si>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</si>
  <si>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</si>
  <si>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</si>
  <si>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</si>
  <si>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</si>
  <si>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</si>
  <si>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</si>
  <si>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</si>
  <si>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</si>
  <si>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</si>
  <si>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</si>
  <si>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</si>
  <si>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</si>
  <si>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</si>
  <si>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</si>
  <si>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</si>
  <si>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</si>
  <si>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</si>
  <si>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</si>
  <si>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</si>
  <si>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</si>
  <si>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</si>
  <si>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</si>
  <si>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</si>
  <si>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</si>
  <si>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</si>
  <si>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</si>
  <si>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</si>
  <si>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</si>
  <si>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</si>
  <si>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</si>
  <si>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</si>
  <si>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</si>
  <si>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</si>
  <si>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</si>
  <si>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</si>
  <si>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</si>
  <si>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</si>
  <si>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</si>
  <si>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</si>
  <si>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</si>
  <si>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</si>
  <si>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</si>
  <si>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</si>
  <si>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</si>
  <si>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</si>
  <si>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</si>
  <si>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</si>
  <si>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</si>
  <si>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</si>
  <si>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</si>
  <si>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</si>
  <si>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</si>
  <si>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</si>
  <si>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</si>
  <si>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</si>
  <si>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</si>
  <si>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</si>
  <si>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</si>
  <si>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</si>
  <si>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</si>
  <si>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</si>
  <si>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</si>
  <si>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</si>
  <si>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</si>
  <si>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</si>
  <si>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</si>
  <si>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</si>
  <si>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</si>
  <si>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</si>
  <si>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</si>
  <si>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</si>
  <si>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</si>
  <si>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</si>
  <si>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</si>
  <si>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</si>
  <si>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</si>
  <si>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</si>
  <si>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</si>
  <si>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</si>
  <si>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</si>
  <si>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</si>
  <si>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</si>
  <si>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</si>
  <si>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</si>
  <si>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</si>
  <si>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</si>
  <si>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</si>
  <si>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</si>
  <si>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</si>
  <si>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</si>
  <si>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</si>
  <si>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</si>
  <si>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</si>
  <si>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</si>
  <si>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</si>
  <si>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</si>
  <si>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</si>
  <si>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</si>
  <si>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</si>
  <si>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</si>
  <si>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</si>
  <si>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</si>
  <si>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</si>
  <si>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</si>
  <si>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</si>
  <si>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</si>
  <si>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</si>
  <si>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</si>
  <si>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</si>
  <si>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</si>
  <si>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</si>
  <si>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</si>
  <si>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</si>
  <si>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</si>
  <si>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</si>
  <si>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</si>
  <si>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</si>
  <si>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</si>
  <si>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</si>
  <si>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</si>
  <si>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</si>
  <si>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</si>
  <si>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</si>
  <si>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</si>
  <si>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</si>
  <si>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</si>
  <si>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</si>
  <si>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</si>
  <si>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</si>
  <si>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</si>
  <si>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</si>
  <si>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</si>
  <si>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</si>
  <si>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</si>
  <si>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</si>
  <si>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</si>
  <si>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</si>
  <si>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</si>
  <si>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</si>
  <si>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</si>
  <si>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</si>
  <si>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</si>
  <si>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</si>
  <si>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</si>
  <si>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</si>
  <si>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</si>
  <si>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</si>
  <si>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</si>
  <si>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</si>
  <si>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</si>
  <si>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</si>
  <si>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</si>
  <si>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</si>
  <si>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</si>
  <si>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</si>
  <si>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</si>
  <si>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</si>
  <si>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</si>
  <si>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</si>
  <si>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</si>
  <si>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</si>
  <si>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</si>
  <si>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</si>
  <si>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</si>
  <si>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</si>
  <si>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</si>
  <si>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</si>
  <si>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</si>
  <si>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</si>
  <si>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</si>
  <si>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</si>
  <si>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</si>
  <si>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</si>
  <si>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</si>
  <si>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</si>
  <si>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</si>
  <si>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</si>
  <si>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</si>
  <si>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</si>
  <si>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</si>
  <si>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</si>
  <si>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</si>
  <si>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</si>
  <si>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</si>
  <si>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</si>
  <si>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</si>
  <si>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</si>
  <si>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</si>
  <si>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</si>
  <si>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</si>
  <si>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</si>
  <si>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</si>
  <si>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</si>
  <si>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</si>
  <si>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</si>
  <si>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</si>
  <si>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</si>
  <si>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</si>
  <si>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</si>
  <si>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</si>
  <si>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</si>
  <si>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</si>
  <si>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</si>
  <si>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</si>
  <si>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</si>
  <si>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</si>
  <si>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</si>
  <si>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</si>
  <si>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</si>
  <si>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</si>
  <si>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</si>
  <si>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</si>
  <si>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</si>
  <si>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</si>
  <si>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</si>
  <si>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</si>
  <si>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</si>
  <si>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</si>
  <si>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</si>
  <si>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</si>
  <si>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</si>
  <si>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</si>
  <si>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</si>
  <si>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</si>
  <si>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</si>
  <si>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</si>
  <si>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</si>
  <si>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</si>
  <si>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</si>
  <si>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</si>
  <si>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</si>
  <si>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</si>
  <si>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</si>
  <si>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</si>
  <si>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</si>
  <si>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</si>
  <si>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</si>
  <si>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</si>
  <si>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</si>
  <si>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</si>
  <si>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</si>
  <si>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</si>
  <si>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</si>
  <si>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</si>
  <si>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</si>
  <si>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</si>
  <si>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</si>
  <si>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</si>
  <si>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</si>
  <si>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</si>
  <si>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</si>
  <si>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</si>
  <si>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</si>
  <si>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</si>
  <si>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</si>
  <si>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</si>
  <si>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</si>
  <si>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</si>
  <si>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</si>
  <si>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</si>
  <si>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</si>
  <si>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</si>
  <si>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</si>
  <si>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</si>
  <si>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</si>
  <si>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</si>
  <si>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</si>
  <si>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</si>
  <si>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</si>
  <si>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</si>
  <si>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</si>
  <si>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</si>
  <si>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</si>
  <si>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</si>
  <si>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</si>
  <si>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</si>
  <si>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</si>
  <si>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</si>
  <si>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</si>
  <si>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</si>
  <si>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</si>
  <si>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</si>
  <si>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</si>
  <si>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</si>
  <si>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</si>
  <si>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</si>
  <si>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</si>
  <si>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</si>
  <si>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</si>
  <si>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</si>
  <si>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</si>
  <si>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</si>
  <si>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</si>
  <si>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</si>
  <si>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</si>
  <si>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</si>
  <si>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</si>
  <si>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</si>
  <si>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</si>
  <si>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</si>
  <si>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</si>
  <si>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</si>
  <si>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</si>
  <si>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</si>
  <si>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</si>
  <si>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</si>
  <si>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</si>
  <si>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</si>
  <si>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</si>
  <si>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</si>
  <si>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</si>
  <si>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</si>
  <si>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</si>
  <si>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</si>
  <si>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</si>
  <si>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</si>
  <si>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</si>
  <si>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</si>
  <si>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</si>
  <si>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</si>
  <si>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</si>
  <si>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</si>
  <si>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</si>
  <si>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</si>
  <si>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</si>
  <si>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</si>
  <si>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</si>
  <si>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</si>
  <si>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</si>
  <si>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</si>
  <si>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</si>
  <si>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</si>
  <si>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</si>
  <si>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</si>
  <si>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</si>
  <si>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</si>
  <si>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</si>
  <si>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</si>
  <si>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</si>
  <si>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</si>
  <si>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</si>
  <si>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</si>
  <si>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</si>
  <si>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</si>
  <si>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</si>
  <si>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</si>
  <si>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</si>
  <si>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</si>
  <si>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</si>
  <si>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</si>
  <si>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</si>
  <si>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</si>
  <si>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</si>
  <si>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</si>
  <si>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</si>
  <si>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</si>
  <si>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</si>
  <si>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</si>
  <si>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</si>
  <si>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</si>
  <si>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</si>
  <si>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</si>
  <si>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</si>
  <si>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</si>
  <si>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</si>
  <si>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</si>
  <si>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</si>
  <si>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</si>
  <si>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</si>
  <si>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</si>
  <si>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</si>
  <si>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</si>
  <si>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</si>
  <si>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</si>
  <si>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</si>
  <si>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</si>
  <si>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</si>
  <si>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</si>
  <si>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</si>
  <si>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</si>
  <si>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</si>
  <si>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</si>
  <si>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</si>
  <si>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</si>
  <si>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</si>
  <si>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</si>
  <si>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</si>
  <si>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</si>
  <si>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</si>
  <si>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</si>
  <si>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</si>
  <si>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</si>
  <si>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</si>
  <si>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</si>
  <si>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</si>
  <si>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</si>
  <si>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</si>
  <si>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</si>
  <si>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</si>
  <si>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</si>
  <si>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</si>
  <si>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</si>
  <si>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</si>
  <si>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</si>
  <si>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</si>
  <si>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</si>
  <si>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</si>
  <si>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</si>
  <si>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</si>
  <si>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</si>
  <si>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</si>
  <si>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</si>
  <si>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</si>
  <si>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</si>
  <si>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</si>
  <si>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</si>
  <si>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</si>
  <si>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</si>
  <si>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</si>
  <si>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</si>
  <si>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</si>
  <si>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</si>
  <si>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</si>
  <si>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</si>
  <si>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</si>
  <si>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</si>
  <si>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</si>
  <si>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</si>
  <si>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</si>
  <si>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</si>
  <si>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</si>
  <si>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</si>
  <si>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</si>
  <si>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</si>
  <si>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</si>
  <si>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</si>
  <si>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</si>
  <si>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</si>
  <si>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</si>
  <si>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</si>
  <si>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</si>
  <si>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</si>
  <si>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</si>
  <si>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</si>
  <si>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</si>
  <si>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</si>
  <si>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</si>
  <si>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</si>
  <si>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</si>
  <si>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</si>
  <si>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</si>
  <si>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</si>
  <si>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</si>
  <si>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</si>
  <si>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</si>
  <si>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</si>
  <si>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</si>
  <si>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</si>
  <si>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</si>
  <si>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</si>
  <si>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</si>
  <si>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</si>
  <si>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</si>
  <si>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</si>
  <si>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</si>
  <si>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</si>
  <si>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</si>
  <si>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</si>
  <si>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</si>
  <si>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</si>
  <si>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</si>
  <si>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</si>
  <si>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</si>
  <si>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</si>
  <si>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</si>
  <si>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</si>
  <si>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</si>
  <si>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</si>
  <si>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</si>
  <si>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</si>
  <si>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</si>
  <si>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</si>
  <si>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</si>
  <si>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</si>
  <si>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</si>
  <si>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</si>
  <si>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</si>
  <si>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</si>
  <si>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</si>
  <si>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</si>
  <si>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</si>
  <si>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</si>
  <si>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</si>
  <si>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</si>
  <si>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</si>
  <si>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</si>
  <si>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</si>
  <si>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</si>
  <si>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</si>
  <si>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</si>
  <si>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</si>
  <si>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</si>
  <si>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</si>
  <si>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</si>
  <si>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</si>
  <si>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</si>
  <si>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</si>
  <si>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</si>
  <si>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</si>
  <si>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</si>
  <si>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</si>
  <si>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</si>
  <si>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</si>
  <si>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</si>
  <si>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</si>
  <si>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</si>
  <si>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</si>
  <si>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</si>
  <si>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</si>
  <si>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</si>
  <si>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</si>
  <si>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</si>
  <si>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</si>
  <si>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</si>
  <si>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</si>
  <si>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</si>
  <si>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</si>
  <si>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</si>
  <si>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</si>
  <si>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</si>
  <si>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</si>
  <si>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</si>
  <si>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</si>
  <si>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</si>
  <si>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</si>
  <si>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</si>
  <si>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</si>
  <si>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</si>
  <si>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</si>
  <si>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</si>
  <si>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</si>
  <si>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</si>
  <si>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</si>
  <si>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</si>
  <si>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</si>
  <si>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</si>
  <si>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</si>
  <si>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</si>
  <si>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</si>
  <si>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</si>
  <si>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</si>
  <si>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</si>
  <si>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</si>
  <si>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</si>
  <si>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</si>
  <si>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</si>
  <si>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</si>
  <si>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</si>
  <si>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</si>
  <si>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</si>
  <si>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</si>
  <si>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</si>
  <si>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</si>
  <si>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</si>
  <si>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</si>
  <si>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</si>
  <si>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</si>
  <si>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</si>
  <si>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</si>
  <si>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</si>
  <si>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</si>
  <si>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</si>
  <si>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</si>
  <si>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</si>
  <si>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</si>
  <si>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</si>
  <si>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</si>
  <si>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</si>
  <si>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</si>
  <si>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</si>
  <si>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</si>
  <si>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</si>
  <si>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</si>
  <si>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</si>
  <si>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</si>
  <si>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</si>
  <si>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</si>
  <si>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</si>
  <si>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</si>
  <si>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</si>
  <si>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</si>
  <si>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</si>
  <si>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</si>
  <si>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</si>
  <si>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</si>
  <si>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</si>
  <si>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</si>
  <si>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</si>
  <si>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</si>
  <si>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</si>
  <si>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</si>
  <si>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</si>
  <si>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</si>
  <si>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</si>
  <si>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</si>
  <si>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</si>
  <si>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</si>
  <si>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</si>
  <si>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</si>
  <si>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</si>
  <si>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</si>
  <si>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</si>
  <si>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</si>
  <si>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</si>
  <si>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</si>
  <si>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</si>
  <si>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</si>
  <si>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</si>
  <si>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</si>
  <si>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</si>
  <si>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</si>
  <si>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</si>
  <si>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</si>
  <si>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</si>
  <si>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</si>
  <si>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</si>
  <si>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</si>
  <si>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</si>
  <si>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</si>
  <si>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</si>
  <si>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</si>
  <si>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</si>
  <si>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</si>
  <si>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</si>
  <si>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</si>
  <si>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</si>
  <si>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</si>
  <si>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</si>
  <si>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</si>
  <si>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</si>
  <si>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</si>
  <si>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</si>
  <si>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</si>
  <si>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</si>
  <si>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</si>
  <si>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</si>
  <si>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</si>
  <si>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</si>
  <si>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</si>
  <si>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</si>
  <si>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</si>
  <si>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</si>
  <si>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</si>
  <si>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</si>
  <si>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</si>
  <si>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</si>
  <si>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</si>
  <si>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</si>
  <si>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</si>
  <si>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</si>
  <si>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</si>
  <si>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</si>
  <si>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</si>
  <si>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</si>
  <si>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</si>
  <si>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</si>
  <si>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</si>
  <si>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</si>
  <si>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</si>
  <si>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</si>
  <si>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</si>
  <si>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</si>
  <si>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</si>
  <si>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</si>
  <si>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</si>
  <si>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</si>
  <si>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</si>
  <si>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</si>
  <si>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</si>
  <si>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</si>
  <si>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</si>
  <si>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</si>
  <si>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</si>
  <si>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</si>
  <si>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</si>
  <si>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</si>
  <si>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</si>
  <si>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</si>
  <si>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</si>
  <si>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</si>
  <si>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</si>
  <si>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</si>
  <si>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</si>
  <si>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</si>
  <si>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</si>
  <si>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</si>
  <si>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</si>
  <si>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</si>
  <si>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</si>
  <si>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</si>
  <si>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</si>
  <si>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</si>
  <si>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</si>
  <si>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</si>
  <si>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</si>
  <si>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</si>
  <si>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</si>
  <si>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</si>
  <si>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</si>
  <si>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</si>
  <si>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</si>
  <si>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</si>
  <si>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</si>
  <si>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</si>
  <si>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</si>
  <si>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</si>
  <si>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</si>
  <si>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</si>
  <si>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</si>
  <si>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</si>
  <si>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</si>
  <si>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</si>
  <si>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</si>
  <si>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</si>
  <si>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</si>
  <si>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</si>
  <si>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</si>
  <si>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</si>
  <si>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</si>
  <si>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</si>
  <si>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</si>
  <si>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</si>
  <si>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</si>
  <si>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</si>
  <si>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</si>
  <si>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</si>
  <si>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</si>
  <si>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</si>
  <si>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</si>
  <si>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</si>
  <si>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</si>
  <si>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</si>
  <si>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</si>
  <si>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</si>
  <si>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</si>
  <si>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</si>
  <si>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</si>
  <si>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</si>
  <si>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</si>
  <si>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</si>
  <si>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</si>
  <si>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</si>
  <si>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</si>
  <si>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</si>
  <si>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</si>
  <si>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</si>
  <si>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</si>
  <si>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</si>
  <si>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</si>
  <si>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</si>
  <si>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</si>
  <si>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</si>
  <si>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</si>
  <si>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</si>
  <si>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</si>
  <si>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</si>
  <si>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</si>
  <si>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</si>
  <si>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</si>
  <si>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</si>
  <si>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</si>
  <si>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</si>
  <si>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</si>
  <si>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</si>
  <si>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</si>
  <si>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</si>
  <si>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</si>
  <si>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</si>
  <si>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</si>
  <si>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</si>
  <si>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</si>
  <si>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</si>
  <si>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</si>
  <si>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</si>
  <si>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</si>
  <si>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</si>
  <si>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</si>
  <si>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</si>
  <si>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</si>
  <si>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</si>
  <si>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</si>
  <si>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</si>
  <si>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</si>
  <si>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</si>
  <si>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</si>
  <si>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</si>
  <si>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</si>
  <si>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</si>
  <si>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</si>
  <si>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</si>
  <si>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</si>
  <si>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</si>
  <si>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</si>
  <si>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</si>
  <si>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</si>
  <si>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</si>
  <si>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</si>
  <si>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</si>
  <si>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</si>
  <si>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</si>
  <si>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</si>
  <si>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</si>
  <si>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</si>
  <si>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</si>
  <si>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</si>
  <si>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</si>
  <si>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</si>
  <si>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</si>
  <si>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</si>
  <si>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</si>
  <si>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</si>
  <si>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</si>
  <si>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</si>
  <si>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</si>
  <si>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</si>
  <si>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</si>
  <si>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</si>
  <si>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</si>
  <si>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</si>
  <si>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</si>
  <si>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</si>
  <si>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</si>
  <si>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</si>
  <si>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</si>
  <si>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</si>
  <si>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</si>
  <si>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</si>
  <si>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</si>
  <si>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</si>
  <si>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</si>
  <si>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</si>
  <si>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</si>
  <si>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</si>
  <si>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</si>
  <si>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</si>
  <si>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</si>
  <si>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</si>
  <si>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</si>
  <si>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</si>
  <si>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</si>
  <si>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</si>
  <si>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</si>
  <si>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</si>
  <si>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</si>
  <si>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</si>
  <si>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</si>
  <si>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</si>
  <si>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</si>
  <si>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</si>
  <si>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</si>
  <si>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</si>
  <si>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</si>
  <si>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</si>
  <si>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</si>
  <si>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</si>
  <si>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</si>
  <si>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</si>
  <si>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</si>
  <si>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</si>
  <si>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</si>
  <si>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</si>
  <si>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</si>
  <si>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</si>
  <si>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</si>
  <si>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</si>
  <si>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</si>
  <si>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</si>
  <si>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</si>
  <si>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</si>
  <si>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</si>
  <si>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</si>
  <si>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</si>
  <si>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</si>
  <si>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</si>
  <si>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</si>
  <si>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</si>
  <si>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</si>
  <si>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</si>
  <si>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</si>
  <si>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</si>
  <si>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</si>
  <si>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</si>
  <si>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</si>
  <si>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</si>
  <si>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</si>
  <si>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</si>
  <si>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</si>
  <si>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</si>
  <si>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</si>
  <si>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</si>
  <si>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</si>
  <si>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</si>
  <si>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</si>
  <si>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</si>
  <si>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</si>
  <si>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</si>
  <si>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</si>
  <si>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</si>
  <si>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</si>
  <si>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</si>
  <si>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</si>
  <si>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</si>
  <si>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</si>
  <si>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</si>
  <si>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</si>
  <si>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</si>
  <si>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</si>
  <si>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</si>
  <si>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</si>
  <si>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</si>
  <si>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</si>
  <si>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</si>
  <si>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</si>
  <si>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</si>
  <si>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</si>
  <si>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</si>
  <si>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</si>
  <si>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</si>
  <si>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</si>
  <si>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</si>
  <si>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</si>
  <si>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</si>
  <si>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</si>
  <si>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</si>
  <si>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</si>
  <si>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</si>
  <si>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</si>
  <si>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</si>
  <si>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</si>
  <si>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</si>
  <si>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</si>
  <si>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</si>
  <si>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</si>
  <si>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</si>
  <si>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</si>
  <si>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</si>
  <si>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</si>
  <si>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</si>
  <si>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</si>
  <si>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</si>
  <si>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</si>
  <si>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</si>
  <si>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</si>
  <si>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</si>
  <si>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</si>
  <si>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</si>
  <si>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</si>
  <si>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</si>
  <si>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</si>
  <si>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</si>
  <si>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</si>
  <si>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</si>
  <si>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</si>
  <si>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</si>
  <si>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</si>
  <si>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</si>
  <si>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</si>
  <si>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</si>
  <si>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</si>
  <si>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</si>
  <si>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</si>
  <si>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</si>
  <si>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</si>
  <si>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</si>
  <si>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</si>
  <si>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</si>
  <si>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</si>
  <si>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</si>
  <si>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</si>
  <si>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</si>
  <si>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</si>
  <si>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</si>
  <si>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</si>
  <si>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</si>
  <si>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</si>
  <si>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</si>
  <si>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</si>
  <si>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</si>
  <si>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</si>
  <si>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</si>
  <si>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</si>
  <si>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</si>
  <si>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</si>
  <si>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</si>
  <si>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</si>
  <si>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</si>
  <si>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</si>
  <si>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</si>
  <si>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</si>
  <si>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</si>
  <si>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</si>
  <si>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</si>
  <si>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</si>
  <si>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</si>
  <si>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</si>
  <si>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</si>
  <si>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</si>
  <si>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</si>
  <si>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</si>
  <si>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</si>
  <si>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</si>
  <si>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</si>
  <si>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</si>
  <si>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</si>
  <si>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</si>
  <si>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</si>
  <si>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</si>
  <si>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</si>
  <si>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</si>
  <si>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</si>
  <si>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</si>
  <si>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</si>
  <si>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</si>
  <si>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</si>
  <si>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</si>
  <si>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</si>
  <si>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</si>
  <si>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</si>
  <si>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</si>
  <si>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</si>
  <si>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</si>
  <si>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</si>
  <si>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</si>
  <si>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</si>
  <si>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</si>
  <si>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</si>
  <si>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</si>
  <si>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</si>
  <si>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</si>
  <si>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</si>
  <si>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</si>
  <si>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</si>
  <si>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</si>
  <si>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</si>
  <si>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</si>
  <si>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</si>
  <si>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</si>
  <si>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</si>
  <si>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</si>
  <si>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</si>
  <si>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</si>
  <si>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</si>
  <si>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</si>
  <si>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</si>
  <si>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</si>
  <si>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</si>
  <si>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</si>
  <si>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</si>
  <si>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</si>
  <si>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</si>
  <si>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</si>
  <si>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</si>
  <si>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</si>
  <si>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</si>
  <si>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</si>
  <si>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</si>
  <si>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</si>
  <si>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</si>
  <si>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</si>
  <si>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</si>
  <si>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</si>
  <si>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</si>
  <si>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</si>
  <si>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</si>
  <si>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</si>
  <si>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</si>
  <si>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</si>
  <si>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</si>
  <si>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</si>
  <si>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</si>
  <si>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</si>
  <si>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</si>
  <si>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</si>
  <si>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</si>
  <si>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</si>
  <si>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</si>
  <si>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</si>
  <si>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</si>
  <si>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</si>
  <si>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</si>
  <si>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</si>
  <si>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</si>
  <si>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</si>
  <si>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</si>
  <si>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</si>
  <si>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</si>
  <si>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</si>
  <si>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</si>
  <si>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</si>
  <si>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</si>
  <si>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</si>
  <si>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</si>
  <si>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</si>
  <si>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</si>
  <si>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</si>
  <si>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</si>
  <si>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</si>
  <si>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</si>
  <si>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</si>
  <si>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</si>
  <si>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</si>
  <si>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</si>
  <si>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</si>
  <si>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</si>
  <si>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</si>
  <si>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</si>
  <si>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</si>
  <si>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</si>
  <si>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</si>
  <si>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</si>
  <si>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</si>
  <si>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</si>
  <si>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</si>
  <si>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</si>
  <si>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</si>
  <si>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</si>
  <si>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</si>
  <si>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</si>
  <si>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</si>
  <si>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</si>
  <si>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</si>
  <si>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</si>
  <si>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</si>
  <si>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</si>
  <si>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</si>
  <si>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</si>
  <si>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</si>
  <si>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</si>
  <si>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</si>
  <si>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</si>
  <si>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</si>
  <si>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</si>
  <si>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</si>
  <si>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</si>
  <si>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</si>
  <si>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</si>
  <si>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</si>
  <si>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</si>
  <si>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</si>
  <si>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</si>
  <si>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</si>
  <si>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</si>
  <si>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</si>
  <si>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</si>
  <si>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</si>
  <si>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</si>
  <si>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</si>
  <si>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</si>
  <si>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</si>
  <si>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</si>
  <si>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</si>
  <si>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</si>
  <si>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</si>
  <si>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</si>
  <si>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</si>
  <si>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</si>
  <si>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</si>
  <si>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</si>
  <si>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</si>
  <si>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</si>
  <si>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</si>
  <si>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</si>
  <si>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</si>
  <si>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</si>
  <si>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</si>
  <si>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</si>
  <si>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</si>
  <si>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</si>
  <si>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</si>
  <si>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</si>
  <si>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</si>
  <si>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</si>
  <si>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</si>
  <si>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</si>
  <si>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</si>
  <si>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</si>
  <si>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</si>
  <si>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</si>
  <si>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</si>
  <si>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</si>
  <si>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</si>
  <si>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</si>
  <si>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</si>
  <si>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</si>
  <si>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</si>
  <si>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</si>
  <si>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</si>
  <si>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</si>
  <si>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</si>
  <si>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</si>
  <si>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</si>
  <si>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</si>
  <si>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</si>
  <si>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</si>
  <si>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</si>
  <si>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</si>
  <si>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</si>
  <si>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</si>
  <si>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</si>
  <si>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</si>
  <si>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</si>
  <si>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</si>
  <si>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</si>
  <si>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</si>
  <si>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</si>
  <si>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</si>
  <si>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</si>
  <si>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</si>
  <si>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</si>
  <si>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</si>
  <si>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</si>
  <si>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</si>
  <si>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</si>
  <si>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</si>
  <si>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</si>
  <si>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</si>
  <si>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</si>
  <si>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</si>
  <si>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</si>
  <si>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</si>
  <si>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</si>
  <si>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</si>
  <si>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</si>
  <si>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</si>
  <si>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</si>
  <si>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</si>
  <si>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</si>
  <si>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</si>
  <si>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</si>
  <si>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</si>
  <si>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</si>
  <si>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</si>
  <si>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</si>
  <si>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</si>
  <si>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</si>
  <si>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</si>
  <si>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</si>
  <si>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</si>
  <si>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</si>
  <si>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</si>
  <si>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</si>
  <si>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</si>
  <si>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</si>
  <si>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</si>
  <si>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</si>
  <si>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</si>
  <si>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</si>
  <si>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</si>
  <si>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</si>
  <si>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</si>
  <si>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</si>
  <si>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</si>
  <si>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</si>
  <si>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</si>
  <si>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</si>
  <si>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</si>
  <si>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</si>
  <si>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</si>
  <si>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</si>
  <si>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</si>
  <si>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</si>
  <si>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</si>
  <si>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</si>
  <si>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</si>
  <si>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</si>
  <si>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</si>
  <si>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</si>
  <si>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</si>
  <si>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</si>
  <si>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</si>
  <si>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</si>
  <si>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</si>
  <si>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</si>
  <si>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</si>
  <si>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</si>
  <si>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</si>
  <si>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</si>
  <si>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</si>
  <si>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</si>
  <si>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</si>
  <si>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</si>
  <si>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</si>
  <si>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</si>
  <si>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</si>
  <si>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</si>
  <si>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</si>
  <si>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</si>
  <si>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</si>
  <si>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</si>
  <si>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</si>
  <si>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</si>
  <si>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</si>
  <si>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</si>
  <si>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</si>
  <si>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</si>
  <si>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</si>
  <si>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</si>
  <si>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</si>
  <si>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</si>
  <si>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</si>
  <si>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</si>
  <si>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</si>
  <si>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</si>
  <si>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</si>
  <si>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</si>
  <si>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</si>
  <si>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</si>
  <si>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</si>
  <si>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</si>
  <si>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</si>
  <si>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</si>
  <si>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</si>
  <si>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</si>
  <si>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</si>
  <si>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</si>
  <si>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</si>
  <si>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</si>
  <si>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</si>
  <si>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</si>
  <si>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</si>
  <si>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</si>
  <si>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</si>
  <si>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</si>
  <si>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</si>
  <si>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</si>
  <si>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</si>
  <si>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</si>
  <si>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</si>
  <si>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</si>
  <si>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</si>
  <si>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</si>
  <si>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</si>
  <si>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</si>
  <si>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</si>
  <si>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</si>
  <si>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</si>
  <si>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</si>
  <si>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</si>
  <si>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</si>
  <si>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</si>
  <si>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</si>
  <si>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</si>
  <si>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</si>
  <si>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</si>
  <si>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</si>
  <si>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</si>
  <si>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</si>
  <si>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</si>
  <si>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</si>
  <si>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</si>
  <si>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</si>
  <si>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</si>
  <si>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</si>
  <si>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</si>
  <si>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</si>
  <si>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</si>
  <si>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</si>
  <si>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</si>
  <si>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</si>
  <si>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</si>
  <si>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</si>
  <si>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</si>
  <si>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</si>
  <si>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</si>
  <si>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</si>
  <si>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</si>
  <si>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</si>
  <si>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</si>
  <si>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</si>
  <si>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</si>
  <si>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</si>
  <si>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</si>
  <si>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</si>
  <si>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</si>
  <si>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</si>
  <si>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</si>
  <si>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</si>
  <si>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</si>
  <si>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</si>
  <si>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</si>
  <si>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</si>
  <si>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</si>
  <si>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</si>
  <si>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</si>
  <si>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</si>
  <si>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</si>
  <si>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</si>
  <si>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</si>
  <si>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</si>
  <si>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</si>
  <si>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</si>
  <si>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</si>
  <si>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</si>
  <si>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</si>
  <si>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</si>
  <si>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</si>
  <si>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</si>
  <si>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</si>
  <si>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</si>
  <si>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</si>
  <si>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</si>
  <si>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</si>
  <si>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</si>
  <si>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</si>
  <si>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</si>
  <si>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</si>
  <si>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</si>
  <si>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</si>
  <si>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</si>
  <si>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</si>
  <si>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</si>
  <si>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</si>
  <si>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</si>
  <si>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</si>
  <si>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</si>
  <si>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</si>
  <si>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</si>
  <si>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</si>
  <si>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</si>
  <si>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</si>
  <si>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</si>
  <si>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</si>
  <si>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</si>
  <si>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</si>
  <si>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</si>
  <si>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</si>
  <si>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</si>
  <si>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</si>
  <si>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</si>
  <si>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</si>
  <si>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</si>
  <si>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</si>
  <si>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</si>
  <si>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</si>
  <si>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</si>
  <si>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</si>
  <si>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</si>
  <si>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</si>
  <si>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</si>
  <si>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</si>
  <si>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</si>
  <si>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</si>
  <si>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</si>
  <si>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</si>
  <si>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</si>
  <si>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</si>
  <si>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</si>
  <si>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</si>
  <si>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</si>
  <si>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</si>
  <si>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</si>
  <si>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</si>
  <si>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</si>
  <si>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</si>
  <si>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</si>
  <si>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</si>
  <si>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</si>
  <si>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</si>
  <si>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</si>
  <si>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</si>
  <si>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</si>
  <si>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</si>
  <si>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</si>
  <si>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</si>
  <si>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</si>
  <si>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</si>
  <si>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</si>
  <si>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</si>
  <si>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</si>
  <si>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</si>
  <si>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</si>
  <si>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</si>
  <si>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</si>
  <si>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</si>
  <si>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</si>
  <si>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</si>
  <si>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</si>
  <si>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</si>
  <si>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</si>
  <si>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</si>
  <si>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</si>
  <si>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</si>
  <si>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</si>
  <si>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</si>
  <si>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</si>
  <si>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</si>
  <si>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</si>
  <si>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</si>
  <si>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</si>
  <si>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</si>
  <si>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</si>
  <si>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</si>
  <si>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</si>
  <si>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</si>
  <si>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</si>
  <si>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</si>
  <si>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</si>
  <si>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</si>
  <si>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</si>
  <si>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</si>
  <si>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</si>
  <si>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</si>
  <si>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</si>
  <si>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</si>
  <si>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</si>
  <si>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</si>
  <si>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</si>
  <si>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</si>
  <si>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</si>
  <si>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</si>
  <si>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</si>
  <si>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</si>
  <si>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</si>
  <si>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</si>
  <si>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</si>
  <si>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</si>
  <si>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</si>
  <si>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</si>
  <si>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</si>
  <si>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</si>
  <si>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</si>
  <si>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</si>
  <si>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</si>
  <si>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</si>
  <si>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</si>
  <si>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</si>
  <si>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</si>
  <si>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</si>
  <si>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</si>
  <si>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</si>
  <si>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</si>
  <si>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</si>
  <si>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</si>
  <si>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</si>
  <si>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</si>
  <si>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</si>
  <si>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</si>
  <si>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</si>
  <si>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</si>
  <si>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</si>
  <si>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</si>
  <si>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</si>
  <si>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</si>
  <si>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</si>
  <si>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</si>
  <si>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</si>
  <si>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</si>
  <si>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</si>
  <si>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</si>
  <si>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</si>
  <si>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</si>
  <si>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</si>
  <si>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</si>
  <si>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</si>
  <si>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</si>
  <si>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</si>
  <si>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</si>
  <si>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</si>
  <si>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</si>
  <si>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</si>
  <si>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</si>
  <si>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</si>
  <si>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</si>
  <si>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</si>
  <si>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</si>
  <si>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</si>
  <si>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</si>
  <si>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</si>
  <si>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</si>
  <si>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</si>
  <si>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</si>
  <si>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</si>
  <si>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</si>
  <si>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</si>
  <si>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</si>
  <si>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</si>
  <si>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</si>
  <si>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</si>
  <si>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</si>
  <si>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</si>
  <si>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</si>
  <si>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</si>
  <si>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</si>
  <si>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</si>
  <si>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</si>
  <si>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</si>
  <si>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</si>
  <si>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</si>
  <si>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</si>
  <si>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</si>
  <si>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</si>
  <si>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</si>
  <si>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</si>
  <si>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</si>
  <si>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</si>
  <si>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</si>
  <si>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</si>
  <si>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</si>
  <si>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</si>
  <si>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</si>
  <si>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</si>
  <si>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</si>
  <si>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</si>
  <si>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</si>
  <si>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</si>
  <si>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</si>
  <si>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</si>
  <si>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</si>
  <si>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</si>
  <si>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</si>
  <si>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</si>
  <si>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</si>
  <si>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</si>
  <si>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</si>
  <si>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</si>
  <si>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</si>
  <si>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</si>
  <si>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</si>
  <si>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</si>
  <si>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</si>
  <si>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</si>
  <si>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</si>
  <si>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</si>
  <si>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</si>
  <si>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</si>
  <si>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</si>
  <si>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</si>
  <si>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</si>
  <si>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</si>
  <si>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</si>
  <si>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</si>
  <si>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</si>
  <si>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</si>
  <si>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</si>
  <si>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</si>
  <si>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</si>
  <si>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</si>
  <si>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</si>
  <si>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</si>
  <si>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</si>
  <si>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</si>
  <si>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</si>
  <si>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</si>
  <si>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</si>
  <si>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</si>
  <si>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</si>
  <si>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</si>
  <si>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</si>
  <si>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</si>
  <si>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</si>
  <si>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</si>
  <si>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</si>
  <si>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</si>
  <si>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</si>
  <si>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</si>
  <si>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</si>
  <si>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</si>
  <si>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</si>
  <si>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</si>
  <si>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</si>
  <si>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</si>
  <si>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</si>
  <si>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</si>
  <si>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</si>
  <si>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</si>
  <si>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</si>
  <si>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</si>
  <si>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</si>
  <si>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</si>
  <si>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</si>
  <si>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</si>
  <si>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</si>
  <si>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</si>
  <si>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</si>
  <si>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</si>
  <si>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</si>
  <si>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</si>
  <si>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</si>
  <si>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</si>
  <si>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</si>
  <si>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</si>
  <si>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</si>
  <si>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</si>
  <si>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</si>
  <si>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</si>
  <si>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</si>
  <si>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</si>
  <si>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</si>
  <si>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</si>
  <si>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</si>
  <si>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</si>
  <si>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</si>
  <si>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</si>
  <si>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</si>
  <si>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</si>
  <si>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</si>
  <si>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</si>
  <si>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</si>
  <si>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</si>
  <si>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</si>
  <si>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</si>
  <si>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</si>
  <si>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</si>
  <si>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</si>
  <si>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</si>
  <si>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</si>
  <si>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</si>
  <si>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</si>
  <si>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</si>
  <si>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</si>
  <si>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</si>
  <si>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</si>
  <si>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</si>
  <si>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</si>
  <si>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</si>
  <si>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</si>
  <si>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</si>
  <si>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</si>
  <si>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</si>
  <si>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</si>
  <si>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</si>
  <si>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</si>
  <si>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</si>
  <si>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</si>
  <si>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</si>
  <si>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</si>
  <si>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</si>
  <si>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</si>
  <si>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</si>
  <si>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</si>
  <si>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</si>
  <si>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</si>
  <si>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</si>
  <si>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</si>
  <si>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</si>
  <si>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</si>
  <si>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</si>
  <si>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</si>
  <si>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</si>
  <si>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</si>
  <si>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</si>
  <si>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</si>
  <si>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</si>
  <si>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</si>
  <si>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</si>
  <si>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</si>
  <si>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</si>
  <si>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</si>
  <si>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</si>
  <si>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</si>
  <si>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</si>
  <si>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</si>
  <si>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</si>
  <si>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</si>
  <si>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</si>
  <si>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</si>
  <si>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</si>
  <si>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</si>
  <si>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</si>
  <si>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</si>
  <si>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</si>
  <si>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</si>
  <si>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</si>
  <si>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</si>
  <si>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</si>
  <si>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</si>
  <si>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</si>
  <si>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</si>
  <si>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</si>
  <si>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</si>
  <si>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</si>
  <si>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</si>
  <si>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</si>
  <si>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</si>
  <si>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</si>
  <si>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</si>
  <si>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</si>
  <si>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</si>
  <si>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</si>
  <si>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</si>
  <si>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</si>
  <si>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</si>
  <si>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</si>
  <si>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</si>
  <si>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</si>
  <si>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</si>
  <si>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</si>
  <si>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</si>
  <si>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</si>
  <si>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</si>
  <si>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</si>
  <si>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</si>
  <si>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</si>
  <si>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</si>
  <si>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</si>
  <si>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</si>
  <si>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</si>
  <si>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</si>
  <si>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</si>
  <si>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</si>
  <si>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</si>
  <si>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</si>
  <si>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</si>
  <si>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</si>
  <si>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</si>
  <si>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</si>
  <si>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</si>
  <si>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</si>
  <si>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</si>
  <si>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</si>
  <si>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</si>
  <si>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</si>
  <si>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</si>
  <si>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</si>
  <si>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</si>
  <si>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</si>
  <si>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</si>
  <si>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</si>
  <si>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</si>
  <si>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</si>
  <si>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</si>
  <si>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</si>
  <si>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</si>
  <si>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</si>
  <si>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</si>
  <si>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</si>
  <si>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</si>
  <si>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</si>
  <si>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</si>
  <si>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</si>
  <si>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</si>
  <si>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</si>
  <si>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</si>
  <si>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</si>
  <si>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</si>
  <si>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</si>
  <si>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</si>
  <si>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</si>
  <si>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</si>
  <si>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</si>
  <si>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</si>
  <si>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</si>
  <si>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</si>
  <si>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</si>
  <si>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</si>
  <si>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</si>
  <si>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</si>
  <si>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</si>
  <si>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</si>
  <si>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</si>
  <si>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</si>
  <si>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</si>
  <si>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</si>
  <si>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</si>
  <si>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</si>
  <si>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</si>
  <si>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</si>
  <si>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</si>
  <si>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</si>
  <si>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</si>
  <si>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</si>
  <si>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</si>
  <si>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</si>
  <si>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</si>
  <si>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</si>
  <si>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</si>
  <si>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</si>
  <si>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</si>
  <si>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</si>
  <si>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</si>
  <si>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</si>
  <si>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</si>
  <si>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</si>
  <si>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</si>
  <si>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</si>
  <si>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</si>
  <si>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</si>
  <si>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</si>
  <si>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</si>
  <si>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</si>
  <si>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</si>
  <si>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</si>
  <si>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</si>
  <si>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</si>
  <si>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</si>
  <si>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</si>
  <si>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</si>
  <si>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</si>
  <si>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</si>
  <si>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</si>
  <si>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</si>
  <si>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</si>
  <si>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</si>
  <si>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</si>
  <si>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</si>
  <si>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</si>
  <si>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</si>
  <si>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</si>
  <si>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</si>
  <si>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</si>
  <si>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</si>
  <si>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</si>
  <si>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</si>
  <si>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</si>
  <si>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</si>
  <si>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</si>
  <si>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</si>
  <si>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</si>
  <si>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</si>
  <si>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</si>
  <si>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</si>
  <si>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</si>
  <si>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</si>
  <si>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</si>
  <si>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</si>
  <si>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</si>
  <si>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</si>
  <si>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</si>
  <si>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</si>
  <si>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</si>
  <si>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</si>
  <si>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</si>
  <si>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</si>
  <si>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</si>
  <si>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</si>
  <si>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</si>
  <si>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</si>
  <si>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</si>
  <si>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</si>
  <si>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</si>
  <si>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</si>
  <si>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</si>
  <si>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</si>
  <si>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</si>
  <si>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</si>
  <si>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</si>
  <si>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</si>
  <si>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</si>
  <si>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</si>
  <si>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</si>
  <si>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</si>
  <si>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</si>
  <si>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</si>
  <si>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</si>
  <si>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</si>
  <si>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</si>
  <si>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</si>
  <si>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</si>
  <si>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</si>
  <si>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</si>
  <si>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</si>
  <si>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</si>
  <si>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</si>
  <si>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</si>
  <si>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</si>
  <si>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</si>
  <si>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</si>
  <si>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</si>
  <si>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</si>
  <si>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</si>
  <si>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</si>
  <si>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</si>
  <si>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</si>
  <si>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</si>
  <si>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</si>
  <si>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</si>
  <si>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</si>
  <si>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</si>
  <si>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</si>
  <si>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</si>
  <si>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</si>
  <si>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</si>
  <si>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</si>
  <si>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</si>
  <si>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</si>
  <si>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</si>
  <si>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</si>
  <si>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</si>
  <si>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</si>
  <si>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</si>
  <si>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</si>
  <si>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</si>
  <si>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</si>
  <si>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</si>
  <si>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</si>
  <si>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</si>
  <si>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</si>
  <si>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</si>
  <si>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</si>
  <si>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</si>
  <si>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</si>
  <si>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</si>
  <si>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</si>
  <si>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</si>
  <si>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</si>
  <si>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</si>
  <si>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</si>
  <si>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</si>
  <si>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</si>
  <si>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</si>
  <si>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</si>
  <si>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</si>
  <si>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</si>
  <si>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</si>
  <si>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</si>
  <si>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</si>
  <si>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</si>
  <si>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</si>
  <si>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</si>
  <si>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</si>
  <si>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</si>
  <si>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</si>
  <si>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</si>
  <si>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</si>
  <si>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</si>
  <si>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</si>
  <si>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</si>
  <si>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</si>
  <si>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</si>
  <si>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</si>
  <si>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</si>
  <si>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</si>
  <si>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</si>
  <si>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</si>
  <si>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</si>
  <si>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</si>
  <si>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</si>
  <si>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</si>
  <si>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</si>
  <si>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</si>
  <si>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</si>
  <si>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</si>
  <si>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</si>
  <si>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</si>
  <si>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</si>
  <si>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</si>
  <si>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</si>
  <si>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</si>
  <si>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</si>
  <si>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</si>
  <si>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</si>
  <si>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</si>
  <si>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</si>
  <si>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</si>
  <si>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</si>
  <si>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</si>
  <si>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</si>
  <si>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</si>
  <si>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</si>
  <si>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</si>
  <si>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</si>
  <si>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</si>
  <si>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</si>
  <si>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</si>
  <si>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</si>
  <si>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</si>
  <si>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</si>
  <si>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</si>
  <si>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</si>
  <si>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</si>
  <si>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</si>
  <si>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</si>
  <si>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</si>
  <si>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</si>
  <si>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</si>
  <si>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</si>
  <si>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</si>
  <si>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</si>
  <si>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</si>
  <si>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</si>
  <si>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</si>
  <si>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</si>
  <si>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</si>
  <si>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</si>
  <si>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</si>
  <si>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</si>
  <si>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</si>
  <si>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</si>
  <si>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</si>
  <si>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</si>
  <si>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</si>
  <si>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</si>
  <si>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</si>
  <si>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</si>
  <si>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</si>
  <si>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</si>
  <si>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</si>
  <si>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</si>
  <si>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</si>
  <si>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</si>
  <si>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</si>
  <si>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</si>
  <si>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</si>
  <si>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</si>
  <si>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</si>
  <si>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</si>
  <si>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</si>
  <si>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</si>
  <si>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</si>
  <si>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</si>
  <si>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</si>
  <si>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</si>
  <si>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</si>
  <si>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</si>
  <si>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</si>
  <si>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</si>
  <si>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</si>
  <si>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</si>
  <si>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</si>
  <si>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</si>
  <si>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</si>
  <si>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</si>
  <si>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</si>
  <si>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</si>
  <si>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</si>
  <si>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</si>
  <si>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</si>
  <si>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</si>
  <si>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</si>
  <si>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</si>
  <si>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</si>
  <si>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</si>
  <si>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</si>
  <si>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</si>
  <si>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</si>
  <si>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</si>
  <si>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</si>
  <si>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</si>
  <si>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</si>
  <si>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</si>
  <si>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</si>
  <si>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</si>
  <si>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</si>
  <si>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</si>
  <si>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</si>
  <si>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</si>
  <si>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</si>
  <si>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</si>
  <si>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</si>
  <si>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</si>
  <si>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</si>
  <si>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</si>
  <si>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</si>
  <si>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</si>
  <si>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</si>
  <si>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</si>
  <si>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</si>
  <si>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</si>
  <si>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</si>
  <si>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</si>
  <si>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</si>
  <si>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</si>
  <si>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</si>
  <si>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</si>
  <si>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</si>
  <si>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</si>
  <si>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</si>
  <si>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</si>
  <si>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</si>
  <si>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</si>
  <si>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</si>
  <si>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</si>
  <si>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</si>
  <si>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</si>
  <si>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</si>
  <si>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</si>
  <si>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</si>
  <si>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</si>
  <si>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</si>
  <si>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</si>
  <si>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</si>
  <si>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</si>
  <si>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</si>
  <si>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</si>
  <si>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</si>
  <si>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</si>
  <si>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</si>
  <si>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</si>
  <si>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</si>
  <si>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</si>
  <si>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</si>
  <si>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</si>
  <si>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</si>
  <si>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</si>
  <si>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</si>
  <si>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</si>
  <si>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</si>
  <si>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</si>
  <si>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</si>
  <si>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</si>
  <si>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</si>
  <si>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</si>
  <si>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</si>
  <si>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</si>
  <si>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</si>
  <si>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</si>
  <si>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</si>
  <si>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</si>
  <si>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</si>
  <si>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</si>
  <si>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</si>
  <si>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</si>
  <si>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</si>
  <si>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</si>
  <si>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</si>
  <si>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</si>
  <si>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</si>
  <si>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</si>
  <si>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</si>
  <si>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</si>
  <si>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</si>
  <si>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</si>
  <si>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</si>
  <si>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</si>
  <si>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</si>
  <si>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</si>
  <si>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</si>
  <si>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</si>
  <si>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</si>
  <si>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</si>
  <si>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</si>
  <si>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</si>
  <si>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</si>
  <si>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</si>
  <si>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</si>
  <si>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</si>
  <si>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</si>
  <si>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</si>
  <si>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</si>
  <si>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</si>
  <si>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</si>
  <si>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</si>
  <si>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</si>
  <si>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</si>
  <si>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</si>
  <si>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</si>
  <si>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</si>
  <si>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</si>
  <si>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</si>
  <si>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</si>
  <si>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</si>
  <si>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</si>
  <si>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</si>
  <si>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</si>
  <si>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</si>
  <si>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</si>
  <si>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</si>
  <si>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</si>
  <si>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</si>
  <si>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</si>
  <si>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</si>
  <si>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</si>
  <si>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</si>
  <si>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</si>
  <si>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</si>
  <si>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</si>
  <si>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</si>
  <si>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</si>
  <si>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</si>
  <si>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</si>
  <si>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</si>
  <si>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</si>
  <si>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</si>
  <si>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</si>
  <si>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</si>
  <si>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</si>
  <si>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</si>
  <si>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</si>
  <si>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</si>
  <si>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</si>
  <si>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</si>
  <si>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</si>
  <si>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</si>
  <si>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</si>
  <si>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</si>
  <si>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</si>
  <si>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</si>
  <si>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</si>
  <si>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</si>
  <si>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</si>
  <si>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</si>
  <si>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</si>
  <si>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</si>
  <si>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</si>
  <si>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</si>
  <si>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</si>
  <si>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</si>
  <si>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</si>
  <si>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</si>
  <si>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</si>
  <si>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</si>
  <si>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</si>
  <si>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</si>
  <si>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</si>
  <si>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</si>
  <si>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</si>
  <si>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</si>
  <si>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</si>
  <si>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</si>
  <si>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</si>
  <si>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</si>
  <si>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</si>
  <si>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</si>
  <si>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</si>
  <si>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</si>
  <si>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</si>
  <si>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</si>
  <si>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</si>
  <si>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</si>
  <si>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</si>
  <si>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</si>
  <si>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</si>
  <si>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</si>
  <si>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</si>
  <si>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</si>
  <si>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</si>
  <si>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</si>
  <si>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</si>
  <si>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</si>
  <si>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</si>
  <si>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</si>
  <si>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</si>
  <si>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</si>
  <si>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</si>
  <si>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</si>
  <si>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</si>
  <si>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</si>
  <si>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</si>
  <si>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</si>
  <si>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</si>
  <si>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</si>
  <si>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</si>
  <si>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</si>
  <si>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</si>
  <si>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</si>
  <si>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</si>
  <si>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</si>
  <si>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</si>
  <si>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</si>
  <si>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</si>
  <si>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</si>
  <si>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</si>
  <si>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</si>
  <si>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</si>
  <si>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</si>
  <si>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</si>
  <si>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</si>
  <si>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</si>
  <si>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</si>
  <si>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</si>
  <si>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</si>
  <si>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</si>
  <si>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</si>
  <si>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</si>
  <si>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</si>
  <si>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</si>
  <si>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</si>
  <si>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</si>
  <si>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</si>
  <si>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</si>
  <si>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</si>
  <si>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</si>
  <si>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</si>
  <si>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</si>
  <si>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</si>
  <si>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</si>
  <si>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</si>
  <si>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</si>
  <si>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</si>
  <si>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</si>
  <si>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</si>
  <si>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</si>
  <si>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</si>
  <si>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</si>
  <si>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</si>
  <si>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</si>
  <si>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</si>
  <si>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</si>
  <si>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</si>
  <si>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</si>
  <si>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</si>
  <si>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</si>
  <si>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</si>
  <si>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</si>
  <si>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</si>
  <si>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</si>
  <si>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</si>
  <si>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</si>
  <si>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</si>
  <si>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</si>
  <si>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</si>
  <si>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</si>
  <si>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</si>
  <si>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</si>
  <si>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</si>
  <si>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</si>
  <si>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</si>
  <si>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</si>
  <si>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</si>
  <si>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</si>
  <si>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</si>
  <si>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</si>
  <si>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</si>
  <si>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</si>
  <si>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</si>
  <si>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</si>
  <si>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</si>
  <si>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</si>
  <si>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</si>
  <si>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</si>
  <si>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</si>
  <si>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</si>
  <si>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</si>
  <si>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</si>
  <si>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</si>
  <si>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</si>
  <si>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</si>
  <si>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</si>
  <si>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</si>
  <si>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</si>
  <si>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</si>
  <si>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</si>
  <si>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</si>
  <si>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</si>
  <si>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</si>
  <si>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</si>
  <si>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</si>
  <si>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</si>
  <si>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</si>
  <si>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</si>
  <si>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</si>
  <si>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</si>
  <si>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</si>
  <si>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</si>
  <si>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</si>
  <si>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</si>
  <si>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</si>
  <si>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</si>
  <si>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</si>
  <si>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</si>
  <si>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</si>
  <si>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</si>
  <si>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</si>
  <si>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</si>
  <si>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</si>
  <si>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</si>
  <si>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</si>
  <si>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</si>
  <si>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</si>
  <si>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</si>
  <si>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</si>
  <si>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</si>
  <si>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</si>
  <si>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</si>
  <si>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</si>
  <si>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</si>
  <si>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</si>
  <si>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</si>
  <si>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</si>
  <si>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</si>
  <si>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</si>
  <si>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</si>
  <si>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</si>
  <si>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</si>
  <si>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</si>
  <si>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</si>
  <si>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</si>
  <si>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</si>
  <si>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</si>
  <si>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</si>
  <si>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</si>
  <si>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</si>
  <si>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</si>
  <si>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</si>
  <si>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</si>
  <si>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</si>
  <si>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</si>
  <si>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</si>
  <si>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</si>
  <si>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</si>
  <si>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</si>
  <si>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</si>
  <si>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</si>
  <si>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</si>
  <si>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</si>
  <si>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</si>
  <si>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</si>
  <si>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</si>
  <si>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</si>
  <si>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</si>
  <si>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</si>
  <si>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</si>
  <si>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</si>
  <si>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</si>
  <si>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</si>
  <si>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</si>
  <si>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</si>
  <si>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</si>
  <si>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</si>
  <si>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</si>
  <si>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</si>
  <si>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</si>
  <si>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</si>
  <si>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</si>
  <si>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</si>
  <si>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</si>
  <si>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</si>
  <si>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</si>
  <si>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</si>
  <si>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</si>
  <si>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</si>
  <si>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</si>
  <si>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</si>
  <si>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</si>
  <si>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</si>
  <si>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</si>
  <si>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</si>
  <si>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</si>
  <si>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</si>
  <si>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</si>
  <si>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</si>
  <si>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</si>
  <si>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</si>
  <si>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</si>
  <si>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</si>
  <si>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</si>
  <si>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</si>
  <si>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</si>
  <si>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</si>
  <si>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</si>
  <si>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</si>
  <si>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</si>
  <si>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</si>
  <si>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</si>
  <si>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</si>
  <si>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</si>
  <si>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</si>
  <si>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</si>
  <si>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</si>
  <si>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</si>
  <si>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</si>
  <si>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</si>
  <si>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</si>
  <si>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</si>
  <si>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</si>
  <si>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</si>
  <si>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</si>
  <si>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</si>
  <si>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</si>
  <si>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</si>
  <si>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</si>
  <si>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</si>
  <si>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</si>
  <si>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</si>
  <si>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</si>
  <si>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</si>
  <si>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</si>
  <si>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</si>
  <si>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</si>
  <si>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</si>
  <si>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</si>
  <si>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</si>
  <si>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</si>
  <si>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</si>
  <si>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</si>
  <si>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</si>
  <si>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</si>
  <si>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</si>
  <si>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</si>
  <si>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</si>
  <si>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</si>
  <si>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</si>
  <si>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</si>
  <si>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</si>
  <si>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</si>
  <si>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</si>
  <si>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</si>
  <si>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</si>
  <si>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</si>
  <si>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</si>
  <si>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</si>
  <si>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</si>
  <si>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</si>
  <si>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</si>
  <si>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</si>
  <si>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</si>
  <si>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</si>
  <si>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</si>
  <si>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</si>
  <si>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</si>
  <si>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</si>
  <si>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</si>
  <si>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</si>
  <si>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</si>
  <si>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</si>
  <si>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</si>
  <si>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</si>
  <si>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</si>
  <si>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</si>
  <si>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</si>
  <si>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</si>
  <si>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</si>
  <si>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</si>
  <si>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</si>
  <si>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</si>
  <si>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</si>
  <si>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</si>
  <si>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</si>
  <si>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</si>
  <si>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</si>
  <si>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</si>
  <si>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</si>
  <si>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</si>
  <si>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</si>
  <si>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</si>
  <si>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</si>
  <si>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</si>
  <si>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</si>
  <si>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</si>
  <si>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</si>
  <si>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</si>
  <si>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</si>
  <si>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</si>
  <si>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</si>
  <si>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</si>
  <si>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</si>
  <si>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</si>
  <si>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</si>
  <si>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</si>
  <si>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</si>
  <si>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</si>
  <si>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</si>
  <si>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</si>
  <si>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</si>
  <si>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</si>
  <si>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</si>
  <si>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</si>
  <si>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</si>
  <si>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</si>
  <si>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</si>
  <si>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</si>
  <si>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</si>
  <si>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</si>
  <si>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</si>
  <si>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</si>
  <si>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</si>
  <si>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</si>
  <si>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</si>
  <si>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</si>
  <si>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</si>
  <si>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</si>
  <si>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</si>
  <si>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</si>
  <si>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</si>
  <si>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</si>
  <si>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</si>
  <si>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</si>
  <si>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</si>
  <si>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</si>
  <si>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</si>
  <si>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</si>
  <si>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</si>
  <si>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</si>
  <si>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</si>
  <si>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</si>
  <si>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</si>
  <si>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</si>
  <si>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</si>
  <si>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</si>
  <si>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</si>
  <si>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</si>
  <si>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</si>
  <si>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</si>
  <si>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</si>
  <si>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</si>
  <si>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</si>
  <si>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</si>
  <si>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</si>
  <si>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</si>
  <si>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</si>
  <si>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</si>
  <si>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</si>
  <si>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</si>
  <si>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</si>
  <si>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</si>
  <si>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</si>
  <si>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</si>
  <si>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</si>
  <si>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</si>
  <si>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</si>
  <si>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</si>
  <si>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</si>
  <si>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</si>
  <si>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</si>
  <si>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</si>
  <si>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</si>
  <si>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</si>
  <si>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</si>
  <si>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</si>
  <si>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</si>
  <si>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</si>
  <si>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</si>
  <si>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</si>
  <si>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</si>
  <si>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</si>
  <si>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</si>
  <si>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</si>
  <si>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</si>
  <si>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</si>
  <si>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</si>
  <si>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</si>
  <si>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</si>
  <si>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</si>
  <si>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</si>
  <si>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</si>
  <si>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</si>
  <si>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</si>
  <si>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</si>
  <si>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</si>
  <si>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</si>
  <si>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</si>
  <si>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</si>
  <si>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</si>
  <si>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</si>
  <si>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</si>
  <si>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</si>
  <si>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</si>
  <si>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</si>
  <si>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</si>
  <si>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</si>
  <si>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</si>
  <si>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</si>
  <si>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</si>
  <si>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</si>
  <si>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</si>
  <si>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</si>
  <si>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</si>
  <si>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</si>
  <si>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</si>
  <si>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</si>
  <si>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</si>
  <si>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</si>
  <si>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</si>
  <si>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</si>
  <si>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</si>
  <si>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</si>
  <si>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</si>
  <si>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</si>
  <si>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</si>
  <si>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</si>
  <si>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</si>
  <si>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</si>
  <si>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</si>
  <si>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</si>
  <si>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</si>
  <si>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</si>
  <si>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</si>
  <si>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</si>
  <si>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</si>
  <si>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</si>
  <si>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</si>
  <si>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</si>
  <si>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</si>
  <si>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</si>
  <si>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</si>
  <si>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</si>
  <si>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</si>
  <si>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</si>
  <si>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</si>
  <si>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</si>
  <si>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</si>
  <si>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</si>
  <si>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</si>
  <si>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</si>
  <si>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</si>
  <si>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</si>
  <si>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</si>
  <si>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</si>
  <si>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</si>
  <si>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</si>
  <si>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</si>
  <si>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</si>
  <si>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</si>
  <si>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</si>
  <si>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</si>
  <si>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</si>
  <si>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</si>
  <si>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</si>
  <si>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</si>
  <si>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</si>
  <si>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</si>
  <si>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</si>
  <si>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</si>
  <si>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</si>
  <si>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</si>
  <si>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</si>
  <si>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</si>
  <si>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</si>
  <si>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</si>
  <si>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</si>
  <si>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</si>
  <si>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</si>
  <si>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</si>
  <si>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</si>
  <si>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</si>
  <si>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</si>
  <si>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</si>
  <si>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</si>
  <si>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</si>
  <si>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</si>
  <si>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</si>
  <si>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</si>
  <si>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</si>
  <si>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</si>
  <si>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</si>
  <si>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</si>
  <si>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</si>
  <si>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</si>
  <si>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</si>
  <si>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</si>
  <si>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</si>
  <si>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</si>
  <si>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</si>
  <si>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</si>
  <si>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</si>
  <si>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</si>
  <si>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</si>
  <si>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</si>
  <si>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</si>
  <si>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</si>
  <si>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</si>
  <si>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</si>
  <si>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</si>
  <si>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</si>
  <si>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</si>
  <si>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</si>
  <si>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</si>
  <si>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</si>
  <si>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</si>
  <si>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</si>
  <si>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</si>
  <si>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</si>
  <si>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</si>
  <si>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</si>
  <si>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</si>
  <si>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</si>
  <si>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</si>
  <si>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</si>
  <si>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</si>
  <si>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</si>
  <si>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</si>
  <si>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</si>
  <si>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</si>
  <si>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</si>
  <si>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</si>
  <si>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</si>
  <si>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</si>
  <si>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</si>
  <si>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</si>
  <si>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</si>
  <si>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</si>
  <si>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</si>
  <si>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</si>
  <si>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</si>
  <si>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</si>
  <si>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</si>
  <si>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</si>
  <si>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</si>
  <si>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</si>
  <si>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</si>
  <si>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</si>
  <si>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</si>
  <si>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</si>
  <si>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</si>
  <si>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</si>
  <si>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</si>
  <si>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</si>
  <si>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</si>
  <si>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</si>
  <si>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</si>
  <si>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</si>
  <si>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</si>
  <si>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</si>
  <si>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</si>
  <si>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</si>
  <si>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</si>
  <si>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</si>
  <si>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</si>
  <si>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</si>
  <si>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</si>
  <si>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</si>
  <si>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</si>
  <si>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</si>
  <si>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</si>
  <si>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</si>
  <si>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</si>
  <si>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</si>
  <si>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</si>
  <si>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</si>
  <si>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</si>
  <si>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</si>
  <si>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</si>
  <si>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</si>
  <si>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</si>
  <si>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</si>
  <si>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</si>
  <si>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</si>
  <si>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</si>
  <si>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</si>
  <si>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</si>
  <si>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</si>
  <si>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</si>
  <si>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</si>
  <si>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</si>
  <si>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</si>
  <si>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</si>
  <si>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</si>
  <si>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</si>
  <si>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</si>
  <si>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</si>
  <si>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</si>
  <si>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</si>
  <si>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</si>
  <si>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</si>
  <si>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</si>
  <si>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</si>
  <si>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</si>
  <si>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</si>
  <si>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</si>
  <si>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</si>
  <si>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</si>
  <si>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</si>
  <si>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</si>
  <si>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</si>
  <si>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</si>
  <si>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</si>
  <si>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</si>
  <si>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</si>
  <si>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</si>
  <si>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</si>
  <si>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</si>
  <si>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</si>
  <si>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</si>
  <si>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</si>
  <si>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</si>
  <si>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</si>
  <si>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</si>
  <si>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</si>
  <si>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</si>
  <si>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</si>
  <si>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</si>
  <si>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</si>
  <si>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</si>
  <si>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</si>
  <si>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</si>
  <si>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</si>
  <si>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</si>
  <si>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</si>
  <si>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</si>
  <si>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</si>
  <si>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</si>
  <si>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</si>
  <si>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</si>
  <si>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</si>
  <si>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</si>
  <si>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</si>
  <si>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</si>
  <si>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</si>
  <si>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</si>
  <si>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</si>
  <si>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</si>
  <si>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</si>
  <si>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</si>
  <si>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</si>
  <si>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</si>
  <si>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</si>
  <si>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</si>
  <si>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</si>
  <si>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</si>
  <si>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</si>
  <si>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</si>
  <si>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</si>
  <si>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</si>
  <si>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</si>
  <si>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</si>
  <si>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</si>
  <si>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</si>
  <si>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</si>
  <si>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</si>
  <si>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</si>
  <si>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</si>
  <si>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</si>
  <si>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</si>
  <si>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</si>
  <si>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</si>
  <si>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</si>
  <si>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</si>
  <si>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</si>
  <si>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</si>
  <si>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</si>
  <si>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</si>
  <si>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</si>
  <si>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</si>
  <si>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</si>
  <si>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</si>
  <si>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</si>
  <si>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</si>
  <si>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</si>
  <si>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</si>
  <si>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</si>
  <si>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</si>
  <si>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</si>
  <si>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</si>
  <si>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</si>
  <si>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</si>
  <si>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</si>
  <si>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</si>
  <si>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</si>
  <si>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</si>
  <si>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</si>
  <si>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</si>
  <si>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</si>
  <si>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</si>
  <si>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</si>
  <si>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</si>
  <si>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</si>
  <si>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</si>
  <si>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</si>
  <si>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</si>
  <si>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</si>
  <si>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</si>
  <si>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</si>
  <si>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</si>
  <si>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</si>
  <si>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</si>
  <si>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</si>
  <si>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</si>
  <si>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</si>
  <si>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</si>
  <si>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</si>
  <si>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</si>
  <si>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</si>
  <si>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</si>
  <si>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</si>
  <si>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</si>
  <si>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</si>
  <si>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</si>
  <si>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</si>
  <si>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</si>
  <si>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</si>
  <si>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</si>
  <si>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</si>
  <si>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</si>
  <si>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</si>
  <si>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</si>
  <si>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</si>
  <si>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</si>
  <si>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</si>
  <si>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</si>
  <si>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</si>
  <si>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</si>
  <si>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</si>
  <si>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</si>
  <si>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</si>
  <si>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</si>
  <si>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</si>
  <si>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</si>
  <si>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</si>
  <si>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</si>
  <si>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</si>
  <si>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</si>
  <si>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</si>
  <si>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</si>
  <si>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</si>
  <si>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</si>
  <si>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</si>
  <si>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</si>
  <si>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</si>
  <si>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</si>
  <si>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</si>
  <si>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</si>
  <si>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</si>
  <si>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</si>
  <si>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</si>
  <si>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</si>
  <si>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</si>
  <si>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</si>
  <si>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</si>
  <si>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</si>
  <si>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</si>
  <si>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</si>
  <si>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</si>
  <si>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</si>
  <si>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</si>
  <si>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</si>
  <si>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</si>
  <si>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</si>
  <si>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</si>
  <si>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</si>
  <si>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</si>
  <si>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</si>
  <si>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</si>
  <si>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</si>
  <si>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</si>
  <si>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</si>
  <si>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</si>
  <si>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</si>
  <si>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</si>
  <si>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</si>
  <si>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</si>
  <si>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</si>
  <si>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</si>
  <si>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</si>
  <si>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</si>
  <si>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</si>
  <si>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</si>
  <si>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</si>
  <si>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</si>
  <si>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</si>
  <si>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</si>
  <si>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</si>
  <si>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</si>
  <si>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</si>
  <si>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</si>
  <si>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</si>
  <si>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</si>
  <si>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</si>
  <si>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</si>
  <si>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</si>
  <si>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</si>
  <si>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</si>
  <si>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</si>
  <si>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</si>
  <si>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</si>
  <si>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</si>
  <si>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</si>
  <si>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</si>
  <si>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</si>
  <si>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</si>
  <si>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</si>
  <si>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</si>
  <si>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</si>
  <si>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</si>
  <si>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</si>
  <si>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</si>
  <si>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</si>
  <si>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</si>
  <si>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</si>
  <si>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</si>
  <si>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</si>
  <si>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</si>
  <si>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</si>
  <si>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</si>
  <si>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</si>
  <si>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</si>
  <si>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</si>
  <si>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</si>
  <si>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</si>
  <si>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</si>
  <si>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</si>
  <si>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</si>
  <si>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</si>
  <si>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</si>
  <si>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</si>
  <si>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</si>
  <si>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</si>
  <si>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</si>
  <si>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</si>
  <si>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</si>
  <si>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</si>
  <si>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</si>
  <si>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</si>
  <si>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</si>
  <si>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</si>
  <si>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</si>
  <si>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</si>
  <si>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</si>
  <si>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</si>
  <si>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</si>
  <si>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</si>
  <si>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</si>
  <si>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</si>
  <si>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</si>
  <si>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</si>
  <si>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</si>
  <si>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</si>
  <si>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</si>
  <si>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</si>
  <si>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</si>
  <si>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</si>
  <si>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</si>
  <si>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</si>
  <si>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</si>
  <si>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</si>
  <si>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</si>
  <si>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</si>
  <si>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</si>
  <si>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</si>
  <si>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</si>
  <si>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</si>
  <si>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</si>
  <si>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</si>
  <si>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</si>
  <si>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</si>
  <si>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</si>
  <si>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</si>
  <si>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</si>
  <si>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</si>
  <si>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</si>
  <si>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</si>
  <si>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</si>
  <si>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</si>
  <si>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</si>
  <si>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</si>
  <si>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</si>
  <si>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</si>
  <si>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</si>
  <si>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</si>
  <si>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</si>
  <si>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</si>
  <si>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</si>
  <si>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</si>
  <si>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</si>
  <si>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</si>
  <si>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</si>
  <si>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</si>
  <si>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</si>
  <si>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</si>
  <si>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</si>
  <si>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</si>
  <si>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</si>
  <si>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</si>
  <si>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</si>
  <si>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</si>
  <si>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</si>
  <si>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</si>
  <si>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</si>
  <si>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</si>
  <si>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</si>
  <si>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</si>
  <si>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</si>
  <si>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</si>
  <si>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</si>
  <si>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</si>
  <si>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</si>
  <si>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</si>
  <si>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</si>
  <si>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</si>
  <si>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</si>
  <si>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</si>
  <si>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</si>
  <si>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</si>
  <si>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</si>
  <si>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</si>
  <si>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</si>
  <si>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</si>
  <si>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</si>
  <si>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</si>
  <si>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</si>
  <si>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</si>
  <si>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</si>
  <si>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</si>
  <si>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</si>
  <si>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</si>
  <si>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</si>
  <si>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</si>
  <si>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</si>
  <si>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</si>
  <si>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</si>
  <si>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</si>
  <si>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</si>
  <si>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</si>
  <si>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</si>
  <si>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</si>
  <si>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</si>
  <si>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</si>
  <si>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</si>
  <si>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</si>
  <si>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</si>
  <si>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</si>
  <si>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</si>
  <si>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</si>
  <si>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</si>
  <si>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</si>
  <si>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</si>
  <si>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</si>
  <si>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</si>
  <si>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</si>
  <si>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</si>
  <si>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</si>
  <si>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</si>
  <si>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</si>
  <si>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</si>
  <si>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</si>
  <si>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</si>
  <si>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</si>
  <si>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</si>
  <si>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</si>
  <si>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</si>
  <si>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</si>
  <si>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</si>
  <si>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</si>
  <si>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</si>
  <si>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</si>
  <si>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</si>
  <si>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</si>
  <si>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</si>
  <si>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</si>
  <si>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</si>
  <si>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</si>
  <si>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</si>
  <si>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</si>
  <si>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</si>
  <si>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</si>
  <si>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</si>
  <si>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</si>
  <si>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</si>
  <si>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</si>
  <si>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</si>
  <si>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</si>
  <si>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</si>
  <si>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</si>
  <si>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</si>
  <si>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</si>
  <si>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</si>
  <si>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</si>
  <si>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</si>
  <si>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</si>
  <si>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</si>
  <si>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</si>
  <si>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</si>
  <si>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</si>
  <si>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</si>
  <si>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</si>
  <si>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</si>
  <si>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</si>
  <si>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</si>
  <si>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</si>
  <si>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</si>
  <si>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</si>
  <si>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</si>
  <si>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</si>
  <si>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</si>
  <si>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</si>
  <si>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</si>
  <si>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</si>
  <si>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</si>
  <si>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</si>
  <si>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</si>
  <si>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</si>
  <si>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</si>
  <si>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</si>
  <si>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</si>
  <si>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</si>
  <si>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</si>
  <si>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</si>
  <si>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</si>
  <si>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</si>
  <si>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</si>
  <si>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</si>
  <si>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</si>
  <si>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</si>
  <si>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</si>
  <si>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</si>
  <si>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</si>
  <si>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</si>
  <si>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</si>
  <si>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</si>
  <si>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</si>
  <si>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</si>
  <si>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</si>
  <si>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</si>
  <si>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</si>
  <si>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</si>
  <si>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</si>
  <si>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</si>
  <si>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</si>
  <si>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</si>
  <si>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</si>
  <si>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</si>
  <si>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</si>
  <si>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</si>
  <si>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</si>
  <si>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</si>
  <si>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</si>
  <si>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</si>
  <si>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</si>
  <si>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</si>
  <si>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</si>
  <si>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</si>
  <si>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</si>
  <si>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</si>
  <si>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</si>
  <si>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</si>
  <si>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</si>
  <si>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</si>
  <si>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</si>
  <si>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</si>
  <si>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</si>
  <si>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</si>
  <si>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</si>
  <si>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</si>
  <si>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</si>
  <si>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</si>
  <si>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</si>
  <si>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</si>
  <si>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</si>
  <si>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</si>
  <si>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</si>
  <si>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</si>
  <si>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</si>
  <si>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</si>
  <si>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</si>
  <si>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</si>
  <si>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</si>
  <si>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</si>
  <si>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</si>
  <si>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</si>
  <si>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</si>
  <si>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</si>
  <si>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</si>
  <si>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</si>
  <si>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</si>
  <si>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</si>
  <si>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</si>
  <si>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</si>
  <si>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</si>
  <si>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</si>
  <si>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</si>
  <si>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</si>
  <si>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</si>
  <si>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</si>
  <si>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</si>
  <si>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</si>
  <si>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</si>
  <si>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</si>
  <si>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</si>
  <si>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</si>
  <si>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</si>
  <si>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</si>
  <si>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</si>
  <si>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</si>
  <si>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</si>
  <si>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</si>
  <si>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</si>
  <si>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</si>
  <si>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</si>
  <si>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</si>
  <si>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</si>
  <si>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</si>
  <si>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</si>
  <si>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</si>
  <si>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</si>
  <si>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</si>
  <si>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</si>
  <si>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</si>
  <si>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</si>
  <si>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</si>
  <si>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</si>
  <si>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</si>
  <si>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</si>
  <si>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</si>
  <si>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</si>
  <si>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</si>
  <si>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</si>
  <si>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</si>
  <si>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</si>
  <si>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</si>
  <si>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</si>
  <si>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</si>
  <si>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</si>
  <si>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</si>
  <si>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</si>
  <si>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</si>
  <si>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</si>
  <si>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</si>
  <si>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</si>
  <si>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</si>
  <si>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</si>
  <si>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</si>
  <si>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</si>
  <si>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</si>
  <si>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</si>
  <si>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</si>
  <si>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</si>
  <si>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</si>
  <si>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</si>
  <si>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</si>
  <si>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</si>
  <si>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</si>
  <si>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</si>
  <si>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</si>
  <si>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</si>
  <si>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</si>
  <si>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</si>
  <si>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</si>
  <si>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</si>
  <si>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</si>
  <si>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</si>
  <si>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</si>
  <si>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</si>
  <si>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</si>
  <si>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</si>
  <si>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</si>
  <si>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</si>
  <si>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</si>
  <si>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</si>
  <si>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</si>
  <si>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</si>
  <si>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</si>
  <si>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</si>
  <si>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</si>
  <si>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</si>
  <si>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</si>
  <si>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</si>
  <si>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</si>
  <si>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</si>
  <si>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</si>
  <si>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</si>
  <si>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</si>
  <si>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</si>
  <si>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</si>
  <si>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</si>
  <si>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</si>
  <si>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</si>
  <si>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</si>
  <si>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</si>
  <si>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</si>
  <si>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</si>
  <si>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</si>
  <si>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</si>
  <si>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</si>
  <si>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</si>
  <si>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</si>
  <si>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</si>
  <si>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</si>
  <si>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</si>
  <si>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</si>
  <si>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</si>
  <si>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</si>
  <si>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</si>
  <si>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</si>
  <si>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</si>
  <si>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</si>
  <si>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</si>
  <si>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</si>
  <si>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</si>
  <si>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</si>
  <si>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</si>
  <si>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</si>
  <si>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</si>
  <si>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</si>
  <si>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</si>
  <si>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</si>
  <si>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</si>
  <si>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</si>
  <si>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</si>
  <si>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</si>
  <si>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</si>
  <si>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</si>
  <si>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</si>
  <si>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</si>
  <si>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</si>
  <si>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</si>
  <si>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</si>
  <si>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</si>
  <si>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</si>
  <si>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</si>
  <si>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</si>
  <si>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</si>
  <si>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</si>
  <si>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</si>
  <si>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</si>
  <si>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</si>
  <si>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</si>
  <si>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</si>
  <si>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</si>
  <si>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</si>
  <si>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</si>
  <si>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</si>
  <si>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</si>
  <si>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</si>
  <si>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</si>
  <si>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</si>
  <si>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</si>
  <si>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</si>
  <si>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</si>
  <si>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</si>
  <si>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</si>
  <si>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</si>
  <si>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</si>
  <si>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</si>
  <si>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</si>
  <si>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</si>
  <si>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</si>
  <si>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</si>
  <si>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</si>
  <si>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</si>
  <si>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</si>
  <si>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</si>
  <si>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</si>
  <si>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</si>
  <si>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</si>
  <si>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</si>
  <si>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</si>
  <si>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</si>
  <si>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</si>
  <si>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</si>
  <si>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</si>
  <si>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</si>
  <si>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</si>
  <si>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</si>
  <si>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</si>
  <si>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</si>
  <si>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</si>
  <si>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</si>
  <si>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</si>
  <si>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</si>
  <si>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</si>
  <si>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</si>
  <si>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</si>
  <si>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</si>
  <si>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</si>
  <si>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</si>
  <si>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</si>
  <si>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</si>
  <si>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</si>
  <si>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</si>
  <si>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</si>
  <si>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</si>
  <si>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</si>
  <si>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</si>
  <si>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</si>
  <si>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</si>
  <si>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</si>
  <si>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</si>
  <si>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</si>
  <si>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</si>
  <si>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</si>
  <si>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</si>
  <si>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</si>
  <si>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</si>
  <si>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</si>
  <si>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</si>
  <si>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</si>
  <si>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</si>
  <si>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</si>
  <si>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</si>
  <si>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</si>
  <si>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</si>
  <si>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</si>
  <si>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</si>
  <si>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</si>
  <si>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</si>
  <si>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</si>
  <si>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</si>
  <si>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</si>
  <si>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</si>
  <si>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</si>
  <si>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</si>
  <si>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</si>
  <si>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</si>
  <si>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</si>
  <si>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</si>
  <si>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</si>
  <si>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</si>
  <si>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</si>
  <si>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</si>
  <si>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</si>
  <si>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</si>
  <si>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</si>
  <si>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</si>
  <si>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</si>
  <si>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</si>
  <si>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</si>
  <si>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</si>
  <si>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</si>
  <si>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</si>
  <si>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</si>
  <si>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</si>
  <si>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</si>
  <si>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</si>
  <si>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</si>
  <si>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</si>
  <si>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</si>
  <si>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</si>
  <si>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</si>
  <si>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</si>
  <si>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</si>
  <si>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</si>
  <si>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</si>
  <si>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</si>
  <si>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</si>
  <si>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</si>
  <si>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</si>
  <si>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</si>
  <si>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</si>
  <si>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</si>
  <si>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</si>
  <si>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</si>
  <si>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</si>
  <si>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</si>
  <si>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</si>
  <si>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</si>
  <si>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</si>
  <si>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</si>
  <si>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</si>
  <si>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</si>
  <si>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</si>
  <si>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</si>
  <si>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</si>
  <si>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</si>
  <si>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</si>
  <si>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</si>
  <si>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</si>
  <si>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</si>
  <si>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</si>
  <si>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</si>
  <si>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</si>
  <si>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</si>
  <si>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</si>
  <si>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</si>
  <si>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</si>
  <si>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</si>
  <si>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</si>
  <si>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</si>
  <si>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</si>
  <si>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</si>
  <si>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</si>
  <si>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</si>
  <si>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</si>
  <si>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</si>
  <si>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</si>
  <si>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</si>
  <si>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</si>
  <si>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</si>
  <si>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</si>
  <si>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</si>
  <si>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</si>
  <si>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</si>
  <si>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</si>
  <si>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</si>
  <si>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</si>
  <si>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</si>
  <si>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</si>
  <si>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</si>
  <si>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</si>
  <si>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</si>
  <si>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</si>
  <si>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</si>
  <si>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</si>
  <si>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</si>
  <si>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</si>
  <si>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</si>
  <si>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</si>
  <si>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</si>
  <si>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</si>
  <si>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</si>
  <si>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</si>
  <si>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</si>
  <si>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</si>
  <si>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</si>
  <si>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</si>
  <si>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</si>
  <si>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</si>
  <si>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</si>
  <si>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</si>
  <si>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</si>
  <si>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</si>
  <si>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</si>
  <si>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</si>
  <si>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</si>
  <si>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</si>
  <si>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</si>
  <si>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</si>
  <si>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</si>
  <si>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</si>
  <si>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</si>
  <si>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</si>
  <si>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</si>
  <si>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</si>
  <si>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</si>
  <si>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</si>
  <si>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</si>
  <si>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</si>
  <si>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</si>
  <si>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</si>
  <si>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</si>
  <si>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</si>
  <si>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</si>
  <si>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</si>
  <si>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</si>
  <si>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</si>
  <si>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</si>
  <si>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</si>
  <si>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</si>
  <si>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</si>
  <si>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</si>
  <si>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</si>
  <si>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</si>
  <si>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</si>
  <si>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</si>
  <si>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</si>
  <si>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</si>
  <si>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</si>
  <si>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</si>
  <si>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</si>
  <si>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</si>
  <si>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</si>
  <si>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</si>
  <si>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</si>
  <si>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</si>
  <si>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</si>
  <si>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</si>
  <si>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</si>
  <si>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</si>
  <si>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</si>
  <si>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</si>
  <si>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</si>
  <si>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</si>
  <si>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</si>
  <si>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</si>
  <si>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</si>
  <si>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</si>
  <si>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</si>
  <si>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</si>
  <si>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</si>
  <si>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</si>
  <si>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</si>
  <si>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</si>
  <si>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</si>
  <si>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</si>
  <si>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</si>
  <si>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</si>
  <si>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</si>
  <si>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</si>
  <si>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</si>
  <si>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</si>
  <si>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</si>
  <si>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</si>
  <si>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</si>
  <si>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</si>
  <si>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</si>
  <si>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</si>
  <si>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</si>
  <si>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</si>
  <si>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</si>
  <si>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</si>
  <si>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</si>
  <si>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</si>
  <si>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</si>
  <si>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</si>
  <si>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</si>
  <si>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</si>
  <si>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</si>
  <si>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</si>
  <si>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</si>
  <si>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</si>
  <si>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</si>
  <si>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</si>
  <si>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</si>
  <si>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</si>
  <si>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</si>
  <si>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</si>
  <si>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</si>
  <si>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</si>
  <si>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</si>
  <si>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</si>
  <si>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</si>
  <si>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</si>
  <si>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</si>
  <si>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</si>
  <si>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</si>
  <si>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</si>
  <si>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</si>
  <si>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</si>
  <si>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</si>
  <si>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</si>
  <si>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</si>
  <si>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</si>
  <si>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</si>
  <si>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</si>
  <si>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</si>
  <si>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</si>
  <si>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</si>
  <si>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</si>
  <si>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</si>
  <si>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</si>
  <si>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</si>
  <si>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</si>
  <si>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</si>
  <si>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</si>
  <si>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</si>
  <si>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</si>
  <si>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</si>
  <si>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</si>
  <si>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</si>
  <si>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</si>
  <si>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</si>
  <si>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</si>
  <si>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</si>
  <si>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</si>
  <si>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</si>
  <si>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</si>
  <si>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</si>
  <si>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</si>
  <si>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</si>
  <si>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</si>
  <si>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</si>
  <si>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</si>
  <si>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</si>
  <si>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</si>
  <si>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</si>
  <si>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</si>
  <si>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</si>
  <si>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</si>
  <si>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</si>
  <si>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</si>
  <si>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</si>
  <si>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</si>
  <si>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</si>
  <si>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</si>
  <si>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</si>
  <si>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</si>
  <si>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</si>
  <si>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</si>
  <si>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</si>
  <si>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</si>
  <si>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</si>
  <si>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</si>
  <si>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</si>
  <si>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</si>
  <si>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</si>
  <si>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</si>
  <si>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</si>
  <si>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</si>
  <si>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</si>
  <si>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</si>
  <si>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</si>
  <si>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</si>
  <si>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</si>
  <si>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</si>
  <si>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</si>
  <si>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</si>
  <si>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</si>
  <si>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</si>
  <si>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</si>
  <si>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</si>
  <si>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</si>
  <si>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</si>
  <si>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</si>
  <si>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</si>
  <si>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</si>
  <si>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</si>
  <si>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</si>
  <si>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</si>
  <si>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</si>
  <si>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</si>
  <si>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</si>
  <si>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</si>
  <si>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</si>
  <si>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</si>
  <si>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</si>
  <si>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</si>
  <si>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</si>
  <si>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</si>
  <si>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</si>
  <si>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</si>
  <si>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</si>
  <si>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</si>
  <si>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</si>
  <si>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</si>
  <si>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</si>
  <si>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</si>
  <si>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</si>
  <si>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</si>
  <si>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</si>
  <si>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</si>
  <si>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</si>
  <si>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</si>
  <si>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</si>
  <si>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</si>
  <si>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</si>
  <si>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</si>
  <si>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</si>
  <si>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</si>
  <si>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</si>
  <si>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</si>
  <si>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</si>
  <si>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</si>
  <si>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</si>
  <si>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</si>
  <si>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</si>
  <si>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</si>
  <si>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</si>
  <si>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</si>
  <si>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</si>
  <si>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</si>
  <si>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</si>
  <si>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</si>
  <si>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</si>
  <si>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</si>
  <si>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</si>
  <si>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</si>
  <si>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</si>
  <si>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</si>
  <si>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</si>
  <si>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</si>
  <si>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</si>
  <si>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</si>
  <si>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</si>
  <si>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</si>
  <si>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</si>
  <si>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</si>
  <si>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</si>
  <si>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</si>
  <si>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</si>
  <si>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</si>
  <si>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</si>
  <si>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</si>
  <si>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</si>
  <si>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</si>
  <si>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</si>
  <si>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</si>
  <si>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</si>
  <si>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</si>
  <si>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</si>
  <si>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</si>
  <si>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</si>
  <si>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</si>
  <si>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</si>
  <si>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</si>
  <si>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</si>
  <si>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</si>
  <si>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</si>
  <si>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</si>
  <si>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</si>
  <si>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</si>
  <si>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</si>
  <si>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</si>
  <si>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</si>
  <si>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</si>
  <si>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</si>
  <si>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</si>
  <si>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</si>
  <si>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</si>
  <si>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</si>
  <si>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</si>
  <si>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</si>
  <si>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</si>
  <si>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</si>
  <si>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</si>
  <si>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</si>
  <si>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</si>
  <si>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</si>
  <si>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</si>
  <si>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</si>
  <si>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</si>
  <si>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</si>
  <si>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</si>
  <si>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</si>
  <si>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</si>
  <si>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</si>
  <si>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</si>
  <si>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</si>
  <si>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</si>
  <si>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</si>
  <si>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</si>
  <si>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</si>
  <si>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</si>
  <si>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</si>
  <si>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</si>
  <si>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</si>
  <si>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</si>
  <si>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</si>
  <si>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</si>
  <si>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</si>
  <si>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</si>
  <si>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</si>
  <si>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</si>
  <si>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</si>
  <si>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</si>
  <si>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</si>
  <si>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</si>
  <si>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</si>
  <si>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</si>
  <si>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</si>
  <si>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</si>
  <si>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</si>
  <si>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</si>
  <si>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</si>
  <si>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</si>
  <si>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</si>
  <si>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</si>
  <si>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</si>
  <si>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</si>
  <si>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</si>
  <si>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</si>
  <si>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</si>
  <si>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</si>
  <si>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</si>
  <si>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</si>
  <si>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</si>
  <si>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</si>
  <si>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</si>
  <si>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</si>
  <si>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</si>
  <si>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</si>
  <si>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</si>
  <si>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</si>
  <si>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</si>
  <si>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</si>
  <si>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</si>
  <si>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</si>
  <si>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</si>
  <si>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</si>
  <si>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</si>
  <si>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</si>
  <si>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</si>
  <si>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</si>
  <si>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</si>
  <si>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</si>
  <si>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</si>
  <si>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</si>
  <si>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</si>
  <si>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</si>
  <si>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</si>
  <si>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</si>
  <si>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</si>
  <si>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</si>
  <si>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</si>
  <si>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</si>
  <si>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</si>
  <si>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</si>
  <si>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</si>
  <si>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</si>
  <si>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</si>
  <si>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</si>
  <si>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</si>
  <si>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</si>
  <si>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</si>
  <si>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</si>
  <si>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</si>
  <si>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</si>
  <si>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</si>
  <si>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</si>
  <si>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</si>
  <si>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</si>
  <si>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</si>
  <si>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</si>
  <si>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</si>
  <si>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</si>
  <si>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</si>
  <si>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</si>
  <si>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</si>
  <si>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</si>
  <si>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</si>
  <si>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</si>
  <si>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</si>
  <si>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</si>
  <si>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</si>
  <si>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</si>
  <si>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</si>
  <si>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</si>
  <si>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</si>
  <si>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</si>
  <si>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</si>
  <si>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</si>
  <si>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</si>
  <si>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</si>
  <si>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</si>
  <si>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</si>
  <si>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</si>
  <si>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</si>
  <si>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</si>
  <si>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</si>
  <si>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</si>
  <si>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</si>
  <si>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</si>
  <si>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</si>
  <si>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</si>
  <si>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</si>
  <si>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</si>
  <si>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</si>
  <si>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</si>
  <si>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</si>
  <si>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</si>
  <si>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</si>
  <si>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</si>
  <si>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</si>
  <si>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</si>
  <si>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</si>
  <si>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</si>
  <si>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</si>
  <si>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</si>
  <si>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</si>
  <si>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</si>
  <si>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</si>
  <si>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</si>
  <si>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</si>
  <si>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</si>
  <si>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</si>
  <si>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</si>
  <si>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</si>
  <si>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</si>
  <si>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</si>
  <si>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</si>
  <si>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</si>
  <si>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</si>
  <si>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</si>
  <si>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</si>
  <si>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</si>
  <si>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</si>
  <si>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</si>
  <si>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</si>
  <si>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</si>
  <si>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</si>
  <si>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</si>
  <si>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</si>
  <si>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</si>
  <si>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</si>
  <si>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</si>
  <si>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</si>
  <si>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</si>
  <si>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</si>
  <si>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</si>
  <si>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</si>
  <si>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</si>
  <si>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</si>
  <si>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</si>
  <si>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</si>
  <si>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</si>
  <si>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</si>
  <si>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</si>
  <si>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</si>
  <si>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</si>
  <si>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</si>
  <si>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</si>
  <si>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</si>
  <si>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</si>
  <si>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</si>
  <si>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</si>
  <si>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</si>
  <si>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</si>
  <si>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</si>
  <si>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</si>
  <si>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</si>
  <si>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</si>
  <si>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</si>
  <si>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</si>
  <si>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</si>
  <si>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</si>
  <si>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</si>
  <si>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</si>
  <si>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</si>
  <si>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</si>
  <si>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</si>
  <si>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</si>
  <si>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</si>
  <si>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</si>
  <si>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</si>
  <si>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</si>
  <si>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</si>
  <si>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</si>
  <si>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</si>
  <si>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</si>
  <si>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</si>
  <si>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</si>
  <si>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</si>
  <si>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</si>
  <si>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</si>
  <si>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</si>
  <si>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</si>
  <si>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</si>
  <si>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</si>
  <si>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</si>
  <si>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</si>
  <si>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</si>
  <si>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</si>
  <si>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</si>
  <si>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</si>
  <si>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</si>
  <si>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</si>
  <si>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</si>
  <si>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</si>
  <si>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</si>
  <si>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</si>
  <si>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</si>
  <si>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</si>
  <si>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</si>
  <si>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</si>
  <si>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</si>
  <si>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</si>
  <si>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</si>
  <si>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</si>
  <si>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</si>
  <si>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</si>
  <si>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</si>
  <si>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</si>
  <si>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</si>
  <si>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</si>
  <si>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</si>
  <si>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</si>
  <si>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</si>
  <si>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</si>
  <si>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</si>
  <si>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</si>
  <si>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</si>
  <si>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</si>
  <si>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</si>
  <si>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</si>
  <si>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</si>
  <si>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</si>
  <si>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</si>
  <si>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</si>
  <si>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</si>
  <si>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</si>
  <si>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</si>
  <si>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</si>
  <si>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</si>
  <si>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</si>
  <si>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</si>
  <si>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</si>
  <si>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</si>
  <si>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</si>
  <si>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</si>
  <si>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</si>
  <si>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</si>
  <si>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</si>
  <si>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</si>
  <si>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</si>
  <si>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</si>
  <si>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</si>
  <si>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</si>
  <si>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</si>
  <si>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</si>
  <si>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</si>
  <si>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</si>
  <si>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</si>
  <si>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</si>
  <si>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</si>
  <si>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</si>
  <si>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</si>
  <si>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</si>
  <si>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</si>
  <si>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</si>
  <si>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</si>
  <si>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</si>
  <si>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</si>
  <si>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</si>
  <si>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</si>
  <si>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</si>
  <si>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</si>
  <si>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</si>
  <si>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</si>
  <si>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</si>
  <si>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</si>
  <si>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</si>
  <si>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</si>
  <si>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</si>
  <si>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</si>
  <si>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</si>
  <si>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</si>
  <si>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</si>
  <si>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</si>
  <si>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</si>
  <si>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</si>
  <si>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</si>
  <si>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</si>
  <si>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</si>
  <si>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</si>
  <si>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</si>
  <si>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</si>
  <si>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</si>
  <si>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</si>
  <si>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</si>
  <si>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</si>
  <si>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</si>
  <si>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</si>
  <si>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</si>
  <si>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</si>
  <si>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</si>
  <si>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</si>
  <si>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</si>
  <si>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</si>
  <si>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</si>
  <si>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</si>
  <si>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</si>
  <si>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</si>
  <si>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</si>
  <si>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</si>
  <si>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</si>
  <si>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</si>
  <si>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</si>
  <si>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</si>
  <si>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</si>
  <si>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</si>
  <si>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</si>
  <si>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</si>
  <si>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</si>
  <si>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</si>
  <si>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</si>
  <si>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</si>
  <si>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</si>
  <si>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</si>
  <si>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</si>
  <si>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</si>
  <si>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</si>
  <si>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</si>
  <si>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</si>
  <si>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</si>
  <si>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</si>
  <si>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</si>
  <si>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</si>
  <si>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</si>
  <si>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</si>
  <si>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</si>
  <si>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</si>
  <si>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</si>
  <si>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</si>
  <si>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</si>
  <si>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</si>
  <si>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</si>
  <si>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</si>
  <si>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</si>
  <si>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</si>
  <si>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</si>
  <si>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</si>
  <si>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</si>
  <si>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</si>
  <si>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</si>
  <si>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</si>
  <si>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</si>
  <si>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</si>
  <si>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</si>
  <si>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</si>
  <si>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</si>
  <si>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</si>
  <si>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</si>
  <si>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</si>
  <si>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</si>
  <si>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</si>
  <si>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</si>
  <si>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</si>
  <si>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</si>
  <si>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</si>
  <si>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</si>
  <si>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</si>
  <si>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</si>
  <si>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</si>
  <si>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</si>
  <si>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</si>
  <si>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</si>
  <si>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</si>
  <si>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</si>
  <si>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</si>
  <si>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</si>
  <si>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</si>
  <si>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</si>
  <si>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</si>
  <si>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</si>
  <si>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</si>
  <si>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</si>
  <si>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</si>
  <si>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</si>
  <si>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</si>
  <si>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</si>
  <si>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</si>
  <si>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</si>
  <si>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</si>
  <si>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</si>
  <si>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</si>
  <si>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</si>
  <si>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</si>
  <si>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</si>
  <si>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</si>
  <si>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</si>
  <si>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</si>
  <si>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</si>
  <si>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</si>
  <si>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</si>
  <si>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</si>
  <si>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</si>
  <si>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</si>
  <si>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</si>
  <si>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</si>
  <si>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</si>
  <si>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</si>
  <si>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</si>
  <si>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</si>
  <si>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</si>
  <si>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</si>
  <si>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</si>
  <si>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</si>
  <si>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</si>
  <si>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</si>
  <si>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</si>
  <si>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</si>
  <si>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</si>
  <si>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</si>
  <si>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</si>
  <si>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</si>
  <si>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</si>
  <si>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</si>
  <si>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</si>
  <si>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</si>
  <si>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</si>
  <si>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</si>
  <si>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</si>
  <si>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</si>
  <si>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</si>
  <si>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</si>
  <si>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</si>
  <si>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</si>
  <si>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</si>
  <si>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</si>
  <si>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</si>
  <si>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</si>
  <si>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</si>
  <si>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</si>
  <si>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</si>
  <si>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</si>
  <si>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</si>
  <si>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</si>
  <si>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</si>
  <si>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</si>
  <si>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</si>
  <si>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</si>
  <si>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</si>
  <si>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</si>
  <si>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</si>
  <si>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</si>
  <si>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</si>
  <si>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</si>
  <si>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</si>
  <si>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</si>
  <si>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</si>
  <si>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</si>
  <si>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</si>
  <si>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</si>
  <si>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</si>
  <si>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</si>
  <si>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</si>
  <si>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</si>
  <si>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</si>
  <si>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</si>
  <si>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</si>
  <si>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</si>
  <si>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</si>
  <si>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</si>
  <si>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</si>
  <si>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</si>
  <si>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</si>
  <si>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</si>
  <si>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</si>
  <si>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</si>
  <si>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</si>
  <si>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</si>
  <si>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</si>
  <si>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</si>
  <si>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</si>
  <si>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</si>
  <si>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</si>
  <si>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</si>
  <si>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</si>
  <si>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</si>
  <si>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</si>
  <si>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</si>
  <si>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</si>
  <si>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</si>
  <si>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</si>
  <si>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</si>
  <si>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</si>
  <si>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</si>
  <si>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</si>
  <si>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</si>
  <si>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</si>
  <si>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</si>
  <si>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</si>
  <si>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</si>
  <si>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</si>
  <si>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</si>
  <si>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</si>
  <si>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</si>
  <si>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</si>
  <si>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</si>
  <si>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</si>
  <si>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</si>
  <si>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</si>
  <si>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</si>
  <si>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</si>
  <si>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</si>
  <si>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</si>
  <si>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</si>
  <si>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</si>
  <si>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</si>
  <si>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</si>
  <si>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</si>
  <si>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</si>
  <si>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</si>
  <si>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</si>
  <si>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</si>
  <si>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</si>
  <si>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</si>
  <si>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</si>
  <si>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</si>
  <si>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</si>
  <si>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</si>
  <si>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</si>
  <si>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</si>
  <si>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</si>
  <si>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</si>
  <si>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</si>
  <si>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</si>
  <si>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</si>
  <si>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</si>
  <si>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</si>
  <si>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</si>
  <si>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</si>
  <si>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</si>
  <si>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</si>
  <si>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</si>
  <si>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</si>
  <si>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</si>
  <si>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</si>
  <si>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</si>
  <si>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</si>
  <si>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</si>
  <si>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</si>
  <si>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</si>
  <si>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</si>
  <si>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</si>
  <si>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</si>
  <si>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</si>
  <si>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</si>
  <si>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</si>
  <si>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</si>
  <si>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</si>
  <si>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</si>
  <si>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</si>
  <si>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</si>
  <si>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</si>
  <si>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</si>
  <si>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</si>
  <si>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</si>
  <si>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</si>
  <si>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</si>
  <si>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</si>
  <si>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</si>
  <si>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</si>
  <si>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</si>
  <si>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</si>
  <si>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</si>
  <si>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</si>
  <si>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</si>
  <si>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</si>
  <si>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</si>
  <si>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</si>
  <si>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</si>
  <si>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</si>
  <si>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</si>
  <si>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</si>
  <si>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</si>
  <si>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</si>
  <si>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</si>
  <si>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</si>
  <si>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</si>
  <si>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</si>
  <si>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</si>
  <si>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</si>
  <si>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</si>
  <si>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</si>
  <si>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</si>
  <si>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</si>
  <si>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</si>
  <si>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</si>
  <si>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</si>
  <si>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</si>
  <si>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</si>
  <si>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</si>
  <si>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</si>
  <si>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</si>
  <si>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</si>
  <si>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</si>
  <si>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</si>
  <si>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</si>
  <si>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</si>
  <si>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</si>
  <si>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</si>
  <si>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</si>
  <si>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</si>
  <si>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</si>
  <si>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</si>
  <si>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</si>
  <si>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</si>
  <si>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</si>
  <si>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</si>
  <si>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</si>
  <si>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</si>
  <si>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</si>
  <si>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</si>
  <si>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</si>
  <si>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</si>
  <si>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</si>
  <si>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</si>
  <si>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</si>
  <si>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</si>
  <si>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</si>
  <si>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</si>
  <si>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</si>
  <si>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</si>
  <si>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</si>
  <si>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</si>
  <si>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</si>
  <si>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</si>
  <si>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</si>
  <si>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</si>
  <si>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</si>
  <si>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</si>
  <si>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</si>
  <si>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</si>
  <si>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</si>
  <si>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</si>
  <si>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</si>
  <si>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</si>
  <si>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</si>
  <si>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</si>
  <si>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</si>
  <si>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</si>
  <si>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</si>
  <si>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</si>
  <si>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</si>
  <si>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</si>
  <si>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</si>
  <si>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</si>
  <si>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</si>
  <si>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</si>
  <si>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</si>
  <si>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</si>
  <si>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</si>
  <si>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</si>
  <si>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</si>
  <si>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</si>
  <si>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</si>
  <si>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</si>
  <si>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</si>
  <si>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</si>
  <si>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</si>
  <si>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</si>
  <si>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</si>
  <si>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</si>
  <si>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</si>
  <si>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</si>
  <si>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</si>
  <si>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</si>
  <si>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</si>
  <si>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</si>
  <si>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</si>
  <si>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</si>
  <si>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</si>
  <si>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</si>
  <si>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</si>
  <si>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</si>
  <si>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</si>
  <si>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</si>
  <si>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</si>
  <si>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</si>
  <si>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</si>
  <si>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</si>
  <si>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</si>
  <si>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</si>
  <si>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</si>
  <si>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</si>
  <si>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</si>
  <si>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</si>
  <si>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</si>
  <si>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</si>
  <si>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</si>
  <si>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</si>
  <si>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</si>
  <si>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</si>
  <si>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</si>
  <si>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</si>
  <si>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</si>
  <si>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</si>
  <si>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</si>
  <si>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</si>
  <si>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</si>
  <si>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</si>
  <si>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</si>
  <si>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</si>
  <si>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</si>
  <si>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</si>
  <si>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</si>
  <si>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</si>
  <si>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</si>
  <si>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</si>
  <si>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</si>
  <si>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</si>
  <si>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</si>
  <si>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</si>
  <si>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</si>
  <si>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</si>
  <si>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</si>
  <si>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</si>
  <si>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</si>
  <si>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</si>
  <si>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</si>
  <si>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</si>
  <si>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</si>
  <si>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</si>
  <si>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</si>
  <si>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</si>
  <si>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</si>
  <si>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</si>
  <si>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</si>
  <si>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</si>
  <si>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</si>
  <si>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</si>
  <si>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</si>
  <si>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</si>
  <si>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</si>
  <si>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</si>
  <si>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</si>
  <si>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</si>
  <si>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</si>
  <si>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</si>
  <si>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</si>
  <si>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</si>
  <si>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</si>
  <si>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</si>
  <si>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</si>
  <si>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</si>
  <si>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</si>
  <si>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</si>
  <si>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</si>
  <si>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</si>
  <si>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</si>
  <si>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</si>
  <si>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</si>
  <si>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</si>
  <si>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</si>
  <si>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</si>
  <si>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</si>
  <si>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</si>
  <si>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</si>
  <si>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</si>
  <si>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</si>
  <si>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</si>
  <si>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</si>
  <si>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</si>
  <si>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</si>
  <si>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</si>
  <si>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</si>
  <si>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</si>
  <si>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</si>
  <si>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</si>
  <si>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</si>
  <si>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</si>
  <si>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</si>
  <si>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</si>
  <si>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</si>
  <si>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</si>
  <si>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</si>
  <si>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</si>
  <si>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</si>
  <si>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</si>
  <si>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</si>
  <si>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</si>
  <si>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</si>
  <si>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</si>
  <si>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</si>
  <si>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</si>
  <si>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</si>
  <si>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</si>
  <si>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</si>
  <si>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</si>
  <si>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</si>
  <si>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</si>
  <si>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</si>
  <si>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</si>
  <si>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</si>
  <si>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</si>
  <si>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</si>
  <si>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</si>
  <si>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</si>
  <si>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</si>
  <si>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</si>
  <si>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</si>
  <si>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</si>
  <si>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</si>
  <si>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</si>
  <si>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</si>
  <si>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</si>
  <si>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</si>
  <si>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</si>
  <si>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</si>
  <si>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</si>
  <si>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</si>
  <si>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</si>
  <si>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</si>
  <si>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</si>
  <si>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</si>
  <si>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</si>
  <si>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</si>
  <si>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</si>
  <si>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</si>
  <si>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</si>
  <si>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</si>
  <si>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</si>
  <si>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</si>
  <si>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</si>
  <si>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</si>
  <si>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</si>
  <si>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</si>
  <si>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</si>
  <si>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</si>
  <si>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</si>
  <si>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</si>
  <si>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</si>
  <si>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</si>
  <si>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</si>
  <si>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</si>
  <si>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</si>
  <si>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</si>
  <si>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</si>
  <si>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</si>
  <si>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</si>
  <si>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</si>
  <si>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</si>
  <si>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</si>
  <si>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</si>
  <si>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</si>
  <si>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</si>
  <si>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</si>
  <si>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</si>
  <si>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</si>
  <si>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</si>
  <si>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</si>
  <si>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</si>
  <si>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</si>
  <si>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</si>
  <si>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</si>
  <si>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</si>
  <si>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</si>
  <si>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</si>
  <si>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</si>
  <si>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</si>
  <si>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</si>
  <si>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</si>
  <si>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</si>
  <si>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</si>
  <si>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</si>
  <si>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</si>
  <si>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</si>
  <si>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</si>
  <si>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</si>
  <si>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</si>
  <si>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</si>
  <si>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</si>
  <si>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</si>
  <si>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</si>
  <si>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</si>
  <si>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</si>
  <si>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</si>
  <si>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</si>
  <si>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</si>
  <si>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</si>
  <si>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</si>
  <si>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</si>
  <si>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</si>
  <si>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</si>
  <si>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</si>
  <si>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</si>
  <si>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</si>
  <si>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</si>
  <si>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</si>
  <si>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</si>
  <si>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</si>
  <si>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</si>
  <si>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</si>
  <si>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</si>
  <si>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</si>
  <si>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</si>
  <si>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</si>
  <si>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</si>
  <si>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</si>
  <si>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</si>
  <si>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</si>
  <si>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</si>
  <si>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</si>
  <si>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</si>
  <si>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</si>
  <si>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</si>
  <si>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</si>
  <si>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</si>
  <si>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</si>
  <si>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</si>
  <si>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</si>
  <si>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</si>
  <si>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</si>
  <si>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</si>
  <si>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</si>
  <si>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</si>
  <si>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</si>
  <si>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</si>
  <si>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</si>
  <si>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</si>
  <si>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</si>
  <si>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</si>
  <si>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</si>
  <si>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</si>
  <si>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</si>
  <si>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</si>
  <si>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</si>
  <si>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</si>
  <si>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</si>
  <si>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</si>
  <si>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</si>
  <si>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</si>
  <si>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</si>
  <si>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</si>
  <si>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</si>
  <si>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</si>
  <si>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</si>
  <si>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</si>
  <si>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</si>
  <si>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</si>
  <si>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</si>
  <si>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</si>
  <si>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</si>
  <si>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</si>
  <si>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</si>
  <si>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</si>
  <si>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</si>
  <si>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</si>
  <si>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</si>
  <si>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</si>
  <si>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</si>
  <si>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</si>
  <si>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</si>
  <si>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</si>
  <si>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</si>
  <si>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</si>
  <si>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</si>
  <si>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</si>
  <si>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</si>
  <si>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</si>
  <si>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</si>
  <si>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</si>
  <si>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</si>
  <si>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</si>
  <si>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</si>
  <si>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</si>
  <si>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</si>
  <si>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</si>
  <si>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</si>
  <si>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</si>
  <si>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</si>
  <si>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</si>
  <si>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</si>
  <si>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</si>
  <si>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</si>
  <si>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</si>
  <si>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</si>
  <si>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</si>
  <si>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</si>
  <si>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</si>
  <si>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</si>
  <si>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</si>
  <si>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</si>
  <si>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</si>
  <si>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</si>
  <si>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</si>
  <si>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</si>
  <si>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</si>
  <si>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</si>
  <si>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</si>
  <si>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</si>
  <si>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</si>
  <si>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</si>
  <si>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</si>
  <si>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</si>
  <si>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</si>
  <si>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</si>
  <si>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</si>
  <si>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</si>
  <si>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</si>
  <si>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</si>
  <si>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</si>
  <si>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</si>
  <si>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</si>
  <si>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</si>
  <si>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</si>
  <si>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</si>
  <si>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</si>
  <si>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</si>
  <si>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</si>
  <si>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</si>
  <si>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</si>
  <si>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</si>
  <si>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</si>
  <si>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</si>
  <si>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</si>
  <si>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</si>
  <si>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</si>
  <si>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</si>
  <si>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</si>
  <si>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</si>
  <si>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</si>
  <si>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</si>
  <si>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</si>
  <si>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</si>
  <si>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</si>
  <si>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</si>
  <si>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</si>
  <si>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</si>
  <si>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</si>
  <si>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</si>
  <si>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</si>
  <si>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</si>
  <si>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</si>
  <si>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</si>
  <si>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</si>
  <si>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</si>
  <si>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</si>
  <si>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</si>
  <si>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</si>
  <si>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</si>
  <si>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</si>
  <si>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</si>
  <si>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</si>
  <si>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</si>
  <si>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</si>
  <si>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</si>
  <si>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</si>
  <si>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</si>
  <si>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</si>
  <si>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</si>
  <si>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</si>
  <si>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</si>
  <si>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</si>
  <si>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</si>
  <si>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</si>
  <si>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</si>
  <si>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</si>
  <si>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</si>
  <si>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</si>
  <si>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</si>
  <si>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</si>
  <si>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</si>
  <si>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</si>
  <si>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</si>
  <si>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</si>
  <si>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</si>
  <si>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</si>
  <si>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</si>
  <si>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</si>
  <si>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</si>
  <si>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</si>
  <si>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</si>
  <si>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</si>
  <si>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</si>
  <si>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</si>
  <si>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</si>
  <si>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</si>
  <si>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</si>
  <si>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</si>
  <si>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</si>
  <si>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</si>
  <si>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</si>
  <si>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</si>
  <si>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</si>
  <si>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</si>
  <si>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</si>
  <si>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</si>
  <si>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</si>
  <si>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</si>
  <si>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</si>
  <si>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</si>
  <si>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</si>
  <si>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</si>
  <si>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</si>
  <si>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</si>
  <si>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</si>
  <si>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</si>
  <si>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</si>
  <si>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</si>
  <si>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</si>
  <si>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</si>
  <si>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</si>
  <si>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</si>
  <si>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</si>
  <si>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</si>
  <si>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</si>
  <si>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</si>
  <si>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</si>
  <si>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</si>
  <si>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</si>
  <si>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</si>
  <si>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</si>
  <si>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</si>
  <si>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</si>
  <si>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</si>
  <si>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</si>
  <si>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</si>
  <si>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</si>
  <si>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</si>
  <si>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</si>
  <si>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</si>
  <si>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</si>
  <si>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</si>
  <si>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</si>
  <si>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</si>
  <si>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</si>
  <si>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</si>
  <si>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</si>
  <si>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</si>
  <si>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</si>
  <si>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</si>
  <si>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</si>
  <si>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</si>
  <si>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</si>
  <si>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</si>
  <si>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</si>
  <si>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</si>
  <si>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</si>
  <si>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</si>
  <si>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</si>
  <si>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</si>
  <si>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</si>
  <si>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</si>
  <si>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</si>
  <si>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</si>
  <si>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</si>
  <si>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</si>
  <si>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</si>
  <si>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</si>
  <si>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</si>
  <si>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</si>
  <si>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</si>
  <si>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</si>
  <si>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</si>
  <si>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</si>
  <si>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</si>
  <si>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</si>
  <si>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</si>
  <si>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</si>
  <si>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</si>
  <si>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</si>
  <si>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</si>
  <si>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</si>
  <si>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</si>
  <si>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</si>
  <si>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</si>
  <si>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</si>
  <si>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</si>
  <si>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</si>
  <si>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</si>
  <si>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</si>
  <si>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</si>
  <si>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</si>
  <si>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</si>
  <si>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</si>
  <si>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</si>
  <si>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</si>
  <si>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</si>
  <si>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</si>
  <si>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</si>
  <si>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</si>
  <si>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</si>
  <si>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</si>
  <si>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</si>
  <si>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</si>
  <si>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</si>
  <si>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</si>
  <si>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</si>
  <si>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</si>
  <si>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</si>
  <si>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</si>
  <si>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</si>
  <si>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</si>
  <si>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</si>
  <si>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</si>
  <si>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</si>
  <si>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</si>
  <si>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</si>
  <si>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</si>
  <si>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</si>
  <si>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</si>
  <si>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</si>
  <si>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</si>
  <si>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</si>
  <si>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</si>
  <si>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</si>
  <si>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</si>
  <si>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</si>
  <si>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</si>
  <si>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</si>
  <si>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</si>
  <si>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</si>
  <si>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</si>
  <si>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</si>
  <si>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</si>
  <si>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</si>
  <si>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</si>
  <si>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</si>
  <si>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</si>
  <si>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</si>
  <si>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</si>
  <si>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</si>
  <si>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</si>
  <si>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</si>
  <si>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</si>
  <si>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</si>
  <si>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</si>
  <si>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</si>
  <si>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</si>
  <si>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</si>
  <si>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</si>
  <si>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</si>
  <si>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</si>
  <si>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</si>
  <si>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</si>
  <si>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</si>
  <si>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</si>
  <si>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</si>
  <si>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</si>
  <si>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</si>
  <si>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</si>
  <si>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</si>
  <si>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</si>
  <si>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</si>
  <si>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</si>
  <si>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</si>
  <si>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</si>
  <si>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</si>
  <si>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</si>
  <si>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</si>
  <si>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</si>
  <si>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</si>
  <si>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</si>
  <si>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</si>
  <si>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</si>
  <si>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</si>
  <si>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</si>
  <si>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</si>
  <si>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</si>
  <si>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</si>
  <si>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</si>
  <si>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</si>
  <si>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</si>
  <si>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</si>
  <si>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</si>
  <si>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</si>
  <si>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</si>
  <si>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</si>
  <si>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</si>
  <si>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</si>
  <si>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</si>
  <si>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</si>
  <si>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</si>
  <si>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</si>
  <si>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</si>
  <si>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</si>
  <si>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</si>
  <si>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</si>
  <si>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</si>
  <si>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</si>
  <si>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</si>
  <si>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</si>
  <si>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</si>
  <si>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</si>
  <si>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</si>
  <si>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</si>
  <si>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</si>
  <si>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</si>
  <si>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</si>
  <si>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</si>
  <si>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</si>
  <si>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</si>
  <si>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</si>
  <si>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</si>
  <si>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</si>
  <si>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</si>
  <si>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</si>
  <si>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</si>
  <si>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</si>
  <si>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</si>
  <si>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</si>
  <si>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</si>
  <si>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</si>
  <si>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</si>
  <si>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</si>
  <si>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</si>
  <si>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</si>
  <si>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</si>
  <si>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</si>
  <si>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</si>
  <si>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</si>
  <si>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</si>
  <si>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</si>
  <si>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</si>
  <si>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</si>
  <si>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</si>
  <si>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</si>
  <si>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</si>
  <si>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</si>
  <si>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</si>
  <si>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</si>
  <si>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</si>
  <si>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</si>
  <si>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</si>
  <si>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</si>
  <si>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</si>
  <si>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</si>
  <si>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</si>
  <si>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</si>
  <si>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</si>
  <si>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</si>
  <si>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</si>
  <si>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</si>
  <si>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</si>
  <si>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</si>
  <si>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</si>
  <si>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</si>
  <si>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</si>
  <si>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</si>
  <si>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</si>
  <si>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</si>
  <si>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</si>
  <si>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</si>
  <si>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</si>
  <si>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</si>
  <si>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</si>
  <si>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</si>
  <si>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</si>
  <si>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</si>
  <si>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</si>
  <si>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</si>
  <si>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</si>
  <si>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</si>
  <si>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</si>
  <si>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</si>
  <si>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</si>
  <si>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</si>
  <si>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</si>
  <si>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</si>
  <si>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</si>
  <si>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</si>
  <si>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</si>
  <si>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</si>
  <si>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</si>
  <si>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</si>
  <si>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</si>
  <si>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</si>
  <si>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</si>
  <si>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</si>
  <si>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</si>
  <si>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</si>
  <si>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</si>
  <si>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</si>
  <si>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</si>
  <si>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</si>
  <si>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</si>
  <si>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</si>
  <si>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</si>
  <si>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</si>
  <si>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</si>
  <si>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</si>
  <si>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</si>
  <si>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</si>
  <si>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</si>
  <si>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</si>
  <si>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</si>
  <si>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</si>
  <si>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</si>
  <si>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</si>
  <si>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</si>
  <si>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</si>
  <si>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</si>
  <si>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</si>
  <si>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</si>
  <si>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</si>
  <si>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</si>
  <si>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</si>
  <si>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</si>
  <si>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</si>
  <si>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</si>
  <si>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</si>
  <si>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</si>
  <si>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</si>
  <si>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</si>
  <si>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</si>
  <si>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</si>
  <si>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</si>
  <si>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</si>
  <si>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</si>
  <si>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</si>
  <si>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</si>
  <si>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</si>
  <si>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</si>
  <si>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</si>
  <si>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</si>
  <si>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</si>
  <si>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</si>
  <si>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</si>
  <si>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</si>
  <si>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</si>
  <si>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</si>
  <si>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</si>
  <si>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</si>
  <si>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</si>
  <si>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</si>
  <si>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</si>
  <si>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</si>
  <si>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</si>
  <si>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</si>
  <si>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</si>
  <si>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</si>
  <si>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</si>
  <si>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</si>
  <si>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</si>
  <si>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</si>
  <si>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</si>
  <si>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</si>
  <si>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</si>
  <si>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</si>
  <si>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</si>
  <si>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</si>
  <si>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</si>
  <si>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</si>
  <si>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</si>
  <si>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</si>
  <si>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</si>
  <si>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</si>
  <si>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</si>
  <si>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</si>
  <si>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</si>
  <si>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</si>
  <si>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</si>
  <si>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</si>
  <si>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</si>
  <si>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</si>
  <si>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</si>
  <si>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</si>
  <si>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</si>
  <si>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</si>
  <si>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</si>
  <si>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</si>
  <si>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</si>
  <si>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</si>
  <si>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</si>
  <si>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</si>
  <si>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</si>
  <si>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</si>
  <si>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</si>
  <si>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</si>
  <si>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</si>
  <si>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</si>
  <si>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</si>
  <si>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</si>
  <si>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</si>
  <si>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</si>
  <si>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</si>
  <si>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</si>
  <si>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</si>
  <si>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</si>
  <si>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</si>
  <si>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</si>
  <si>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</si>
  <si>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</si>
  <si>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</si>
  <si>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</si>
  <si>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</si>
  <si>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</si>
  <si>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</si>
  <si>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</si>
  <si>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</si>
  <si>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</si>
  <si>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</si>
  <si>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</si>
  <si>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</si>
  <si>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</si>
  <si>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</si>
  <si>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</si>
  <si>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</si>
  <si>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</si>
  <si>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</si>
  <si>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</si>
  <si>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</si>
  <si>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</si>
  <si>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</si>
  <si>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</si>
  <si>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</si>
  <si>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</si>
  <si>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</si>
  <si>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</si>
  <si>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</si>
  <si>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</si>
  <si>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</si>
  <si>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</si>
  <si>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</si>
  <si>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</si>
  <si>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</si>
  <si>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</si>
  <si>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</si>
  <si>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</si>
  <si>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</si>
  <si>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</si>
  <si>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</si>
  <si>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</si>
  <si>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</si>
  <si>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</si>
  <si>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</si>
  <si>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</si>
  <si>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</si>
  <si>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</si>
  <si>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</si>
  <si>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</si>
  <si>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</si>
  <si>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</si>
  <si>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</si>
  <si>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</si>
  <si>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</si>
  <si>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</si>
  <si>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</si>
  <si>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</si>
  <si>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</si>
  <si>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</si>
  <si>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</si>
  <si>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</si>
  <si>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</si>
  <si>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</si>
  <si>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</si>
  <si>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</si>
  <si>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</si>
  <si>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</si>
  <si>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</si>
  <si>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</si>
  <si>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</si>
  <si>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</si>
  <si>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</si>
  <si>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</si>
  <si>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</si>
  <si>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</si>
  <si>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</si>
  <si>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</si>
  <si>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</si>
  <si>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</si>
  <si>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</si>
  <si>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</si>
  <si>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</si>
  <si>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</si>
  <si>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</si>
  <si>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</si>
  <si>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</si>
  <si>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</si>
  <si>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</si>
  <si>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</si>
  <si>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</si>
  <si>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</si>
  <si>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</si>
  <si>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</si>
  <si>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</si>
  <si>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</si>
  <si>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</si>
  <si>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</si>
  <si>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</si>
  <si>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</si>
  <si>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</si>
  <si>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</si>
  <si>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</si>
  <si>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</si>
  <si>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</si>
  <si>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</si>
  <si>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</si>
  <si>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</si>
  <si>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</si>
  <si>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</si>
  <si>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</si>
  <si>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</si>
  <si>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</si>
  <si>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</si>
  <si>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</si>
  <si>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</si>
  <si>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</si>
  <si>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</si>
  <si>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</si>
  <si>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</si>
  <si>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</si>
  <si>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</si>
  <si>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</si>
  <si>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</si>
  <si>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</si>
  <si>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</si>
  <si>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</si>
  <si>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</si>
  <si>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</si>
  <si>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</si>
  <si>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</si>
  <si>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</si>
  <si>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</si>
  <si>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</si>
  <si>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</si>
  <si>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</si>
  <si>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</si>
  <si>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</si>
  <si>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</si>
  <si>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</si>
  <si>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</si>
  <si>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</si>
  <si>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</si>
  <si>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</si>
  <si>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</si>
  <si>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</si>
  <si>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</si>
  <si>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</si>
  <si>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</si>
  <si>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</si>
  <si>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</si>
  <si>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</si>
  <si>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</si>
  <si>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</si>
  <si>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</si>
  <si>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</si>
  <si>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</si>
  <si>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</si>
  <si>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</si>
  <si>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</si>
  <si>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</si>
  <si>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</si>
  <si>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</si>
  <si>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</si>
  <si>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</si>
  <si>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</si>
  <si>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</si>
  <si>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</si>
  <si>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</si>
  <si>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</si>
  <si>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</si>
  <si>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</si>
  <si>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</si>
  <si>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</si>
  <si>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</si>
  <si>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</si>
  <si>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</si>
  <si>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</si>
  <si>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</si>
  <si>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</si>
  <si>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</si>
  <si>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</si>
  <si>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</si>
  <si>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</si>
  <si>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</si>
  <si>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</si>
  <si>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</si>
  <si>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</si>
  <si>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</si>
  <si>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</si>
  <si>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</si>
  <si>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</si>
  <si>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</si>
  <si>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</si>
  <si>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</si>
  <si>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</si>
  <si>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</si>
  <si>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</si>
  <si>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</si>
  <si>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</si>
  <si>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</si>
  <si>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</si>
  <si>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</si>
  <si>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</si>
  <si>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</si>
  <si>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</si>
  <si>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</si>
  <si>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</si>
  <si>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</si>
  <si>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</si>
  <si>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</si>
  <si>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</si>
  <si>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</si>
  <si>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</si>
  <si>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</si>
  <si>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</si>
  <si>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</si>
  <si>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</si>
  <si>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</si>
  <si>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</si>
  <si>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</si>
  <si>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</si>
  <si>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</si>
  <si>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</si>
  <si>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</si>
  <si>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</si>
  <si>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</si>
  <si>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</si>
  <si>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</si>
  <si>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</si>
  <si>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</si>
  <si>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</si>
  <si>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</si>
  <si>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</si>
  <si>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</si>
  <si>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</si>
  <si>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</si>
  <si>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</si>
  <si>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</si>
  <si>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</si>
  <si>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</si>
  <si>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</si>
  <si>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</si>
  <si>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</si>
  <si>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</si>
  <si>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</si>
  <si>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</si>
  <si>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</si>
  <si>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</si>
  <si>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</si>
  <si>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</si>
  <si>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</si>
  <si>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</si>
  <si>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</si>
  <si>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</si>
  <si>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</si>
  <si>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</si>
  <si>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</si>
  <si>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</si>
  <si>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</si>
  <si>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</si>
  <si>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</si>
  <si>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</si>
  <si>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</si>
  <si>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</si>
  <si>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</si>
  <si>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</si>
  <si>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</si>
  <si>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</si>
  <si>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</si>
  <si>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</si>
  <si>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</si>
  <si>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</si>
  <si>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</si>
  <si>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</si>
  <si>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</si>
  <si>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</si>
  <si>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</si>
  <si>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</si>
  <si>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</si>
  <si>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</si>
  <si>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</si>
  <si>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</si>
  <si>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</si>
  <si>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</si>
  <si>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</si>
  <si>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</si>
  <si>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</si>
  <si>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</si>
  <si>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</si>
  <si>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</si>
  <si>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</si>
  <si>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</si>
  <si>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</si>
  <si>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</si>
  <si>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</si>
  <si>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</si>
  <si>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</si>
  <si>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</si>
  <si>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</si>
  <si>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</si>
  <si>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</si>
  <si>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</si>
  <si>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</si>
  <si>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</si>
  <si>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</si>
  <si>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</si>
  <si>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</si>
  <si>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</si>
  <si>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</si>
  <si>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</si>
  <si>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</si>
  <si>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</si>
  <si>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</si>
  <si>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</si>
  <si>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</si>
  <si>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</si>
  <si>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</si>
  <si>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</si>
  <si>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</si>
  <si>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</si>
  <si>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</si>
  <si>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</si>
  <si>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</si>
  <si>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</si>
  <si>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</si>
  <si>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</si>
  <si>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</si>
  <si>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</si>
  <si>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</si>
  <si>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</si>
  <si>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</si>
  <si>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</si>
  <si>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</si>
  <si>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</si>
  <si>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</si>
  <si>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</si>
  <si>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</si>
  <si>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</si>
  <si>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</si>
  <si>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</si>
  <si>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</si>
  <si>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</si>
  <si>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</si>
  <si>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</si>
  <si>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</si>
  <si>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</si>
  <si>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</si>
  <si>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</si>
  <si>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</si>
  <si>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</si>
  <si>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</si>
  <si>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</si>
  <si>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</si>
  <si>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</si>
  <si>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</si>
  <si>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</si>
  <si>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</si>
  <si>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</si>
  <si>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</si>
  <si>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</si>
  <si>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</si>
  <si>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</si>
  <si>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</si>
  <si>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</si>
  <si>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</si>
  <si>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</si>
  <si>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</si>
  <si>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</si>
  <si>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</si>
  <si>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</si>
  <si>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</si>
  <si>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</si>
  <si>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</si>
  <si>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</si>
  <si>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</si>
  <si>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</si>
  <si>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</si>
  <si>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</si>
  <si>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</si>
  <si>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</si>
  <si>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</si>
  <si>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</si>
  <si>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</si>
  <si>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</si>
  <si>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</si>
  <si>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</si>
  <si>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</si>
  <si>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</si>
  <si>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</si>
  <si>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</si>
  <si>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</si>
  <si>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</si>
  <si>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</si>
  <si>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</si>
  <si>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</si>
  <si>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</si>
  <si>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</si>
  <si>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</si>
  <si>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</si>
  <si>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</si>
  <si>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</si>
  <si>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</si>
  <si>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</si>
  <si>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</si>
  <si>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</si>
  <si>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</si>
  <si>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</si>
  <si>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</si>
  <si>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</si>
  <si>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</si>
  <si>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</si>
  <si>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</si>
  <si>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</si>
  <si>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</si>
  <si>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</si>
  <si>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</si>
  <si>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</si>
  <si>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</si>
  <si>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</si>
  <si>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</si>
  <si>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</si>
  <si>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</si>
  <si>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</si>
  <si>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</si>
  <si>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</si>
  <si>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</si>
  <si>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</si>
  <si>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</si>
  <si>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</si>
  <si>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</si>
  <si>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</si>
  <si>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</si>
  <si>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</si>
  <si>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</si>
  <si>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</si>
  <si>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</si>
  <si>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</si>
  <si>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</si>
  <si>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</si>
  <si>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</si>
  <si>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</si>
  <si>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</si>
  <si>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</si>
  <si>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</si>
  <si>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</si>
  <si>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</si>
  <si>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</si>
  <si>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</si>
  <si>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</si>
  <si>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</si>
  <si>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</si>
  <si>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</si>
  <si>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</si>
  <si>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</si>
  <si>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</si>
  <si>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</si>
  <si>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</si>
  <si>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</si>
  <si>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</si>
  <si>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</si>
  <si>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</si>
  <si>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</si>
  <si>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</si>
  <si>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</si>
  <si>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</si>
  <si>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</si>
  <si>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</si>
  <si>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</si>
  <si>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</si>
  <si>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</si>
  <si>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</si>
  <si>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</si>
  <si>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</si>
  <si>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</si>
  <si>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</si>
  <si>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</si>
  <si>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</si>
  <si>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</si>
  <si>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</si>
  <si>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</si>
  <si>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</si>
  <si>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</si>
  <si>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</si>
  <si>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</si>
  <si>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</si>
  <si>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</si>
  <si>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</si>
  <si>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</si>
  <si>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</si>
  <si>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</si>
  <si>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</si>
  <si>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</si>
  <si>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</si>
  <si>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</si>
  <si>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</si>
  <si>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</si>
  <si>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</si>
  <si>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</si>
  <si>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</si>
  <si>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</si>
  <si>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</si>
  <si>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</si>
  <si>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</si>
  <si>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</si>
  <si>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</si>
  <si>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</si>
  <si>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</si>
  <si>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</si>
  <si>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</si>
  <si>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</si>
  <si>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</si>
  <si>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</si>
  <si>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</si>
  <si>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</si>
  <si>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</si>
  <si>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</si>
  <si>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</si>
  <si>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</si>
  <si>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</si>
  <si>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</si>
  <si>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</si>
  <si>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</si>
  <si>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</si>
  <si>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</si>
  <si>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</si>
  <si>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</si>
  <si>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</si>
  <si>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</si>
  <si>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</si>
  <si>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</si>
  <si>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</si>
  <si>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</si>
  <si>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</si>
  <si>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</si>
  <si>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</si>
  <si>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</si>
  <si>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</si>
  <si>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</si>
  <si>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</si>
  <si>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</si>
  <si>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</si>
  <si>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</si>
  <si>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</si>
  <si>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</si>
  <si>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</si>
  <si>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</si>
  <si>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</si>
  <si>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</si>
  <si>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</si>
  <si>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</si>
  <si>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</si>
  <si>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</si>
  <si>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</si>
  <si>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</si>
  <si>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</si>
  <si>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</si>
  <si>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</si>
  <si>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</si>
  <si>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</si>
  <si>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</si>
  <si>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</si>
  <si>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</si>
  <si>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</si>
  <si>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</si>
  <si>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</si>
  <si>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</si>
  <si>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</si>
  <si>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</si>
  <si>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</si>
  <si>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</si>
  <si>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</si>
  <si>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</si>
  <si>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</si>
  <si>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</si>
  <si>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</si>
  <si>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</si>
  <si>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</si>
  <si>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</si>
  <si>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</si>
  <si>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</si>
  <si>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</si>
  <si>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</si>
  <si>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</si>
  <si>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</si>
  <si>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</si>
  <si>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</si>
  <si>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</si>
  <si>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</si>
  <si>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</si>
  <si>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</si>
  <si>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</si>
  <si>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</si>
  <si>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</si>
  <si>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</si>
  <si>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</si>
  <si>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</si>
  <si>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</si>
  <si>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</si>
  <si>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</si>
  <si>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</si>
  <si>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</si>
  <si>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</si>
  <si>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</si>
  <si>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</si>
  <si>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</si>
  <si>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</si>
  <si>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</si>
  <si>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</si>
  <si>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</si>
  <si>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</si>
  <si>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</si>
  <si>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</si>
  <si>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</si>
  <si>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</si>
  <si>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</si>
  <si>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</si>
  <si>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</si>
  <si>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</si>
  <si>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</si>
  <si>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</si>
  <si>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</si>
  <si>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</si>
  <si>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</si>
  <si>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</si>
  <si>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</si>
  <si>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</si>
  <si>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</si>
  <si>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</si>
  <si>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</si>
  <si>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</si>
  <si>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</si>
  <si>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</si>
  <si>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</si>
  <si>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</si>
  <si>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</si>
  <si>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</si>
  <si>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</si>
  <si>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</si>
  <si>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</si>
  <si>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</si>
  <si>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</si>
  <si>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</si>
  <si>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</si>
  <si>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</si>
  <si>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</si>
  <si>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</si>
  <si>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</si>
  <si>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</si>
  <si>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</si>
  <si>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</si>
  <si>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</si>
  <si>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</si>
  <si>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</si>
  <si>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</si>
  <si>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</si>
  <si>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</si>
  <si>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</si>
  <si>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</si>
  <si>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</si>
  <si>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</si>
  <si>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</si>
  <si>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</si>
  <si>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</si>
  <si>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</si>
  <si>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</si>
  <si>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</si>
  <si>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</si>
  <si>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</si>
  <si>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</si>
  <si>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</si>
  <si>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</si>
  <si>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</si>
  <si>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</si>
  <si>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</si>
  <si>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</si>
  <si>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</si>
  <si>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</si>
  <si>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</si>
  <si>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</si>
  <si>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</si>
  <si>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</si>
  <si>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</si>
  <si>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</si>
  <si>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</si>
  <si>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</si>
  <si>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</si>
  <si>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</si>
  <si>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</si>
  <si>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</si>
  <si>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</si>
  <si>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</si>
  <si>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</si>
  <si>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</si>
  <si>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</si>
  <si>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</si>
  <si>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</si>
  <si>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</si>
  <si>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</si>
  <si>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</si>
  <si>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</si>
  <si>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</si>
  <si>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</si>
  <si>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</si>
  <si>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</si>
  <si>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</si>
  <si>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</si>
  <si>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</si>
  <si>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</si>
  <si>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</si>
  <si>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</si>
  <si>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</si>
  <si>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</si>
  <si>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</si>
  <si>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</si>
  <si>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</si>
  <si>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</si>
  <si>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</si>
  <si>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</si>
  <si>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</si>
  <si>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</si>
  <si>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</si>
  <si>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</si>
  <si>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</si>
  <si>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</si>
  <si>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</si>
  <si>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</si>
  <si>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</si>
  <si>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</si>
  <si>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</si>
  <si>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</si>
  <si>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</si>
  <si>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</si>
  <si>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</si>
  <si>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</si>
  <si>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</si>
  <si>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</si>
  <si>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</si>
  <si>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</si>
  <si>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</si>
  <si>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</si>
  <si>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</si>
  <si>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</si>
  <si>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</si>
  <si>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</si>
  <si>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</si>
  <si>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</si>
  <si>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</si>
  <si>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</si>
  <si>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</si>
  <si>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</si>
  <si>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</si>
  <si>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</si>
  <si>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</si>
  <si>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</si>
  <si>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</si>
  <si>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</si>
  <si>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</si>
  <si>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</si>
  <si>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</si>
  <si>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</si>
  <si>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</si>
  <si>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</si>
  <si>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</si>
  <si>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</si>
  <si>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</si>
  <si>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</si>
  <si>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</si>
  <si>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</si>
  <si>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</si>
  <si>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</si>
  <si>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</si>
  <si>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</si>
  <si>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</si>
  <si>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</si>
  <si>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</si>
  <si>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</si>
  <si>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</si>
  <si>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</si>
  <si>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</si>
  <si>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</si>
  <si>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</si>
  <si>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</si>
  <si>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</si>
  <si>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</si>
  <si>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</si>
  <si>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</si>
  <si>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</si>
  <si>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</si>
  <si>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</si>
  <si>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</si>
  <si>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</si>
  <si>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</si>
  <si>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</si>
  <si>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</si>
  <si>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</si>
  <si>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</si>
  <si>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</si>
  <si>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</si>
  <si>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</si>
  <si>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</si>
  <si>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</si>
  <si>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</si>
  <si>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</si>
  <si>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</si>
  <si>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</si>
  <si>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</si>
  <si>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</si>
  <si>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</si>
  <si>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</si>
  <si>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</si>
  <si>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</si>
  <si>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</si>
  <si>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</si>
  <si>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</si>
  <si>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</si>
  <si>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</si>
  <si>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</si>
  <si>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</si>
  <si>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</si>
  <si>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</si>
  <si>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</si>
  <si>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</si>
  <si>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</si>
  <si>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</si>
  <si>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</si>
  <si>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</si>
  <si>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</si>
  <si>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</si>
  <si>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</si>
  <si>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</si>
  <si>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</si>
  <si>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</si>
  <si>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</si>
  <si>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</si>
  <si>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</si>
  <si>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</si>
  <si>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</si>
  <si>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</si>
  <si>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</si>
  <si>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</si>
  <si>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</si>
  <si>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</si>
  <si>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</si>
  <si>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</si>
  <si>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</si>
  <si>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</si>
  <si>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</si>
  <si>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</si>
  <si>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</si>
  <si>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</si>
  <si>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</si>
  <si>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</si>
  <si>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</si>
  <si>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</si>
  <si>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</si>
  <si>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</si>
  <si>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</si>
  <si>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</si>
  <si>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</si>
  <si>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</si>
  <si>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</si>
  <si>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</si>
  <si>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</si>
  <si>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</si>
  <si>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</si>
  <si>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</si>
  <si>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</si>
  <si>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</si>
  <si>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</si>
  <si>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</si>
  <si>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</si>
  <si>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</si>
  <si>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</si>
  <si>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</si>
  <si>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</si>
  <si>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</si>
  <si>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</si>
  <si>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</si>
  <si>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</si>
  <si>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</si>
  <si>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</si>
  <si>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</si>
  <si>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</si>
  <si>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</si>
  <si>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</si>
  <si>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</si>
  <si>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</si>
  <si>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</si>
  <si>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</si>
  <si>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</si>
  <si>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</si>
  <si>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</si>
  <si>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</si>
  <si>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</si>
  <si>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</si>
  <si>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</si>
  <si>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</si>
  <si>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</si>
  <si>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</si>
  <si>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</si>
  <si>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</si>
  <si>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</si>
  <si>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</si>
  <si>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</si>
  <si>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</si>
  <si>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</si>
  <si>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</si>
  <si>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</si>
  <si>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</si>
  <si>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</si>
  <si>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</si>
  <si>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</si>
  <si>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</si>
  <si>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</si>
  <si>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</si>
  <si>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</si>
  <si>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</si>
  <si>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</si>
  <si>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</si>
  <si>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</si>
  <si>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</si>
  <si>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</si>
  <si>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</si>
  <si>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</si>
  <si>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</si>
  <si>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</si>
  <si>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</si>
  <si>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</si>
  <si>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</si>
  <si>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</si>
  <si>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</si>
  <si>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</si>
  <si>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</si>
  <si>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</si>
  <si>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</si>
  <si>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</si>
  <si>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</si>
  <si>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</si>
  <si>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</si>
  <si>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</si>
  <si>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</si>
  <si>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</si>
  <si>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</si>
  <si>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</si>
  <si>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</si>
  <si>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</si>
  <si>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</si>
  <si>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</si>
  <si>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</si>
  <si>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</si>
  <si>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</si>
  <si>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</si>
  <si>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</si>
  <si>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</si>
  <si>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</si>
  <si>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</si>
  <si>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</si>
  <si>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</si>
  <si>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</si>
  <si>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</si>
  <si>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</si>
  <si>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</si>
  <si>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</si>
  <si>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</si>
  <si>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</si>
  <si>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</si>
  <si>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</si>
  <si>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</si>
  <si>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</si>
  <si>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</si>
  <si>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</si>
  <si>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</si>
  <si>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</si>
  <si>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</si>
  <si>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</si>
  <si>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</si>
  <si>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</si>
  <si>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</si>
  <si>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</si>
  <si>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</si>
  <si>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</si>
  <si>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</si>
  <si>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</si>
  <si>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</si>
  <si>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</si>
  <si>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</si>
  <si>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</si>
  <si>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</si>
  <si>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</si>
  <si>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</si>
  <si>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</si>
  <si>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</si>
  <si>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</si>
  <si>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</si>
  <si>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</si>
  <si>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</si>
  <si>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</si>
  <si>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</si>
  <si>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</si>
  <si>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</si>
  <si>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</si>
  <si>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</si>
  <si>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</si>
  <si>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</si>
  <si>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</si>
  <si>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</si>
  <si>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</si>
  <si>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</si>
  <si>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</si>
  <si>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</si>
  <si>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</si>
  <si>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</si>
  <si>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</si>
  <si>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</si>
  <si>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</si>
  <si>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</si>
  <si>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</si>
  <si>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</si>
  <si>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</si>
  <si>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</si>
  <si>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</si>
  <si>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</si>
  <si>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</si>
  <si>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</si>
  <si>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</si>
  <si>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</si>
  <si>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</si>
  <si>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</si>
  <si>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</si>
  <si>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</si>
  <si>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</si>
  <si>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</si>
  <si>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</si>
  <si>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</si>
  <si>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</si>
  <si>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</si>
  <si>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</si>
  <si>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</si>
  <si>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</si>
  <si>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</si>
  <si>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</si>
  <si>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</si>
  <si>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</si>
  <si>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</si>
  <si>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</si>
  <si>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</si>
  <si>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</si>
  <si>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</si>
  <si>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</si>
  <si>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</si>
  <si>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</si>
  <si>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</si>
  <si>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</si>
  <si>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</si>
  <si>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</si>
  <si>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</si>
  <si>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</si>
  <si>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</si>
  <si>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</si>
  <si>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</si>
  <si>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</si>
  <si>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</si>
  <si>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</si>
  <si>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</si>
  <si>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</si>
  <si>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</si>
  <si>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</si>
  <si>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</si>
  <si>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</si>
  <si>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</si>
  <si>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</si>
  <si>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</si>
  <si>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</si>
  <si>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</si>
  <si>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</si>
  <si>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</si>
  <si>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</si>
  <si>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</si>
  <si>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</si>
  <si>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</si>
  <si>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</si>
  <si>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</si>
  <si>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</si>
  <si>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</si>
  <si>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</si>
  <si>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</si>
  <si>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</si>
  <si>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</si>
  <si>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</si>
  <si>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</si>
  <si>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</si>
  <si>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</si>
  <si>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</si>
  <si>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</si>
  <si>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</si>
  <si>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</si>
  <si>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</si>
  <si>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</si>
  <si>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</si>
  <si>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</si>
  <si>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</si>
  <si>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</si>
  <si>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</si>
  <si>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</si>
  <si>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</si>
  <si>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</si>
  <si>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</si>
  <si>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</si>
  <si>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</si>
  <si>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</si>
  <si>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</si>
  <si>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</si>
  <si>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</si>
  <si>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</si>
  <si>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</si>
  <si>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</si>
  <si>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</si>
  <si>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</si>
  <si>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</si>
  <si>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</si>
  <si>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</si>
  <si>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</si>
  <si>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</si>
  <si>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</si>
  <si>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</si>
  <si>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</si>
  <si>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</si>
  <si>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</si>
  <si>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</si>
  <si>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</si>
  <si>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</si>
  <si>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</si>
  <si>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</si>
  <si>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</si>
  <si>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</si>
  <si>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</si>
  <si>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</si>
  <si>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</si>
  <si>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</si>
  <si>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</si>
  <si>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</si>
  <si>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</si>
  <si>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</si>
  <si>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</si>
  <si>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</si>
  <si>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</si>
  <si>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</si>
  <si>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</si>
  <si>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</si>
  <si>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</si>
  <si>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</si>
  <si>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</si>
  <si>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</si>
  <si>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</si>
  <si>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</si>
  <si>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</si>
  <si>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</si>
  <si>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</si>
  <si>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</si>
  <si>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</si>
  <si>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</si>
  <si>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</si>
  <si>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</si>
  <si>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</si>
  <si>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</si>
  <si>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</si>
  <si>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</si>
  <si>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</si>
  <si>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</si>
  <si>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</si>
  <si>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</si>
  <si>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</si>
  <si>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</si>
  <si>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</si>
  <si>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</si>
  <si>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</si>
  <si>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</si>
  <si>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</si>
  <si>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</si>
  <si>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</si>
  <si>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</si>
  <si>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</si>
  <si>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</si>
  <si>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</si>
  <si>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</si>
  <si>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</si>
  <si>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</si>
  <si>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</si>
  <si>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</si>
  <si>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</si>
  <si>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</si>
  <si>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</si>
  <si>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</si>
  <si>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</si>
  <si>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</si>
  <si>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</si>
  <si>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</si>
  <si>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</si>
  <si>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</si>
  <si>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</si>
  <si>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</si>
  <si>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</si>
  <si>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</si>
  <si>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</si>
  <si>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</si>
  <si>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</si>
  <si>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</si>
  <si>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</si>
  <si>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</si>
  <si>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</si>
  <si>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</si>
  <si>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</si>
  <si>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</si>
  <si>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</si>
  <si>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</si>
  <si>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</si>
  <si>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</si>
  <si>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</si>
  <si>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</si>
  <si>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</si>
  <si>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</si>
  <si>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</si>
  <si>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</si>
  <si>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</si>
  <si>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</si>
  <si>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</si>
  <si>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</si>
  <si>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</si>
  <si>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</si>
  <si>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</si>
  <si>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</si>
  <si>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</si>
  <si>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</si>
  <si>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</si>
  <si>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</si>
  <si>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</si>
  <si>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</si>
  <si>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</si>
  <si>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</si>
  <si>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</si>
  <si>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</si>
  <si>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</si>
  <si>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</si>
  <si>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</si>
  <si>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</si>
  <si>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</si>
  <si>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</si>
  <si>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</si>
  <si>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</si>
  <si>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</si>
  <si>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</si>
  <si>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</si>
  <si>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</si>
  <si>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</si>
  <si>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</si>
  <si>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</si>
  <si>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</si>
  <si>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</si>
  <si>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</si>
  <si>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</si>
  <si>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</si>
  <si>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</si>
  <si>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</si>
  <si>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</si>
  <si>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</si>
  <si>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</si>
  <si>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</si>
  <si>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</si>
  <si>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</si>
  <si>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</si>
  <si>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</si>
  <si>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</si>
  <si>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</si>
  <si>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</si>
  <si>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</si>
  <si>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</si>
  <si>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</si>
  <si>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</si>
  <si>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</si>
  <si>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</si>
  <si>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</si>
  <si>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</si>
  <si>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</si>
  <si>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</si>
  <si>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</si>
  <si>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</si>
  <si>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</si>
  <si>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</si>
  <si>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</si>
  <si>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</si>
  <si>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</si>
  <si>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</si>
  <si>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</si>
  <si>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</si>
  <si>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</si>
  <si>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</si>
  <si>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</si>
  <si>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</si>
  <si>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</si>
  <si>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</si>
  <si>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</si>
  <si>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</si>
  <si>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</si>
  <si>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</si>
  <si>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</si>
  <si>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</si>
  <si>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</si>
  <si>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</si>
  <si>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</si>
  <si>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</si>
  <si>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</si>
  <si>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</si>
  <si>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</si>
  <si>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</si>
  <si>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</si>
  <si>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</si>
  <si>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</si>
  <si>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</si>
  <si>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</si>
  <si>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</si>
  <si>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</si>
  <si>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</si>
  <si>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</si>
  <si>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</si>
  <si>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</si>
  <si>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</si>
  <si>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</si>
  <si>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</si>
  <si>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</si>
  <si>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</si>
  <si>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</si>
  <si>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</si>
  <si>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</si>
  <si>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</si>
  <si>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</si>
  <si>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</si>
  <si>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</si>
  <si>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</si>
  <si>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</si>
  <si>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</si>
  <si>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</si>
  <si>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</si>
  <si>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</si>
  <si>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</si>
  <si>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</si>
  <si>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</si>
  <si>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</si>
  <si>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</si>
  <si>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</si>
  <si>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</si>
  <si>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</si>
  <si>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</si>
  <si>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</si>
  <si>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</si>
  <si>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</si>
  <si>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</si>
  <si>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</si>
  <si>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</si>
  <si>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</si>
  <si>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</si>
  <si>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</si>
  <si>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</si>
  <si>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</si>
  <si>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</si>
  <si>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</si>
  <si>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</si>
  <si>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</si>
  <si>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</si>
  <si>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</si>
  <si>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</si>
  <si>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</si>
  <si>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</si>
  <si>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</si>
  <si>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</si>
  <si>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</si>
  <si>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</si>
  <si>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</si>
  <si>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</si>
  <si>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</si>
  <si>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</si>
  <si>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</si>
  <si>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</si>
  <si>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</si>
  <si>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</si>
  <si>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</si>
  <si>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</si>
  <si>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</si>
  <si>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</si>
  <si>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</si>
  <si>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</si>
  <si>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</si>
  <si>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</si>
  <si>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</si>
  <si>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</si>
  <si>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</si>
  <si>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</si>
  <si>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</si>
  <si>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</si>
  <si>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</si>
  <si>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</si>
  <si>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</si>
  <si>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</si>
  <si>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</si>
  <si>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</si>
  <si>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</si>
  <si>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</si>
  <si>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</si>
  <si>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</si>
  <si>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</si>
  <si>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</si>
  <si>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</si>
  <si>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</si>
  <si>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</si>
  <si>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</si>
  <si>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</si>
  <si>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</si>
  <si>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</si>
  <si>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</si>
  <si>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</si>
  <si>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</si>
  <si>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</si>
  <si>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</si>
  <si>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</si>
  <si>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</si>
  <si>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</si>
  <si>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</si>
  <si>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</si>
  <si>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</si>
  <si>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</si>
  <si>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</si>
  <si>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</si>
  <si>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</si>
  <si>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</si>
  <si>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</si>
  <si>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</si>
  <si>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</si>
  <si>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</si>
  <si>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</si>
  <si>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</si>
  <si>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</si>
  <si>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</si>
  <si>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</si>
  <si>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</si>
  <si>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</si>
  <si>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</si>
  <si>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</si>
  <si>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</si>
  <si>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</si>
  <si>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</si>
  <si>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</si>
  <si>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</si>
  <si>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</si>
  <si>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</si>
  <si>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</si>
  <si>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</si>
  <si>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</si>
  <si>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</si>
  <si>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</si>
  <si>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</si>
  <si>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</si>
  <si>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</si>
  <si>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</si>
  <si>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</si>
  <si>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</si>
  <si>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</si>
  <si>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</si>
  <si>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</si>
  <si>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</si>
  <si>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</si>
  <si>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</si>
  <si>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</si>
  <si>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</si>
  <si>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</si>
  <si>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</si>
  <si>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</si>
  <si>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</si>
  <si>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</si>
  <si>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</si>
  <si>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</si>
  <si>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</si>
  <si>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</si>
  <si>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</si>
  <si>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</si>
  <si>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</si>
  <si>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</si>
  <si>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</si>
  <si>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</si>
  <si>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</si>
  <si>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</si>
  <si>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</si>
  <si>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</si>
  <si>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</si>
  <si>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</si>
  <si>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</si>
  <si>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</si>
  <si>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</si>
  <si>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</si>
  <si>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</si>
  <si>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</si>
  <si>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</si>
  <si>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</si>
  <si>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</si>
  <si>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</si>
  <si>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</si>
  <si>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</si>
  <si>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</si>
  <si>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</si>
  <si>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</si>
  <si>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</si>
  <si>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</si>
  <si>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</si>
  <si>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</si>
  <si>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</si>
  <si>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</si>
  <si>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</si>
  <si>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</si>
  <si>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</si>
  <si>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</si>
  <si>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</si>
  <si>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</si>
  <si>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</si>
  <si>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</si>
  <si>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</si>
  <si>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</si>
  <si>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</si>
  <si>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</si>
  <si>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</si>
  <si>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</si>
  <si>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</si>
  <si>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</si>
  <si>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</si>
  <si>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</si>
  <si>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</si>
  <si>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</si>
  <si>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</si>
  <si>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</si>
  <si>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</si>
  <si>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</si>
  <si>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</si>
  <si>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</si>
  <si>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</si>
  <si>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</si>
  <si>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</si>
  <si>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</si>
  <si>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</si>
  <si>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</si>
  <si>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</si>
  <si>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</si>
  <si>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</si>
  <si>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</si>
  <si>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</si>
  <si>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</si>
  <si>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</si>
  <si>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</si>
  <si>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</si>
  <si>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</si>
  <si>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</si>
  <si>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</si>
  <si>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</si>
  <si>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</si>
  <si>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</si>
  <si>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</si>
  <si>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</si>
  <si>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</si>
  <si>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</si>
  <si>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</si>
  <si>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</si>
  <si>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</si>
  <si>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</si>
  <si>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</si>
  <si>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</si>
  <si>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</si>
  <si>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</si>
  <si>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</si>
  <si>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</si>
  <si>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</si>
  <si>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</si>
  <si>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</si>
  <si>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</si>
  <si>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</si>
  <si>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</si>
  <si>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</si>
  <si>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</si>
  <si>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</si>
  <si>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</si>
  <si>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</si>
  <si>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</si>
  <si>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</si>
  <si>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</si>
  <si>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</si>
  <si>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</si>
  <si>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</si>
  <si>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</si>
  <si>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</si>
  <si>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</si>
  <si>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</si>
  <si>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</si>
  <si>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</si>
  <si>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</si>
  <si>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</si>
  <si>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</si>
  <si>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</si>
  <si>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</si>
  <si>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</si>
  <si>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</si>
  <si>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</si>
  <si>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</si>
  <si>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</si>
  <si>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</si>
  <si>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</si>
  <si>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</si>
  <si>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</si>
  <si>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</si>
  <si>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</si>
  <si>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</si>
  <si>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</si>
  <si>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</si>
  <si>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</si>
  <si>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</si>
  <si>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</si>
  <si>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</si>
  <si>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</si>
  <si>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</si>
  <si>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</si>
  <si>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</si>
  <si>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</si>
  <si>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</si>
  <si>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</si>
  <si>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</si>
  <si>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</si>
  <si>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</si>
  <si>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</si>
  <si>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</si>
  <si>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</si>
  <si>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</si>
  <si>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</si>
  <si>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</si>
  <si>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</si>
  <si>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</si>
  <si>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</si>
  <si>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</si>
  <si>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</si>
  <si>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</si>
  <si>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</si>
  <si>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</si>
  <si>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</si>
  <si>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</si>
  <si>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</si>
  <si>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</si>
  <si>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</si>
  <si>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</si>
  <si>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</si>
  <si>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</si>
  <si>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</si>
  <si>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</si>
  <si>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</si>
  <si>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</si>
  <si>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</si>
  <si>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</si>
  <si>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</si>
  <si>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</si>
  <si>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</si>
  <si>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</si>
  <si>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</si>
  <si>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</si>
  <si>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</si>
  <si>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</si>
  <si>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</si>
  <si>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</si>
  <si>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</si>
  <si>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</si>
  <si>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</si>
  <si>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</si>
  <si>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</si>
  <si>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</si>
  <si>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</si>
  <si>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</si>
  <si>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</si>
  <si>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</si>
  <si>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</si>
  <si>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</si>
  <si>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</si>
  <si>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</si>
  <si>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</si>
  <si>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</si>
  <si>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</si>
  <si>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</si>
  <si>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</si>
  <si>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</si>
  <si>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</si>
  <si>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</si>
  <si>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</si>
  <si>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</si>
  <si>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</si>
  <si>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</si>
  <si>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</si>
  <si>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</si>
  <si>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</si>
  <si>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</si>
  <si>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</si>
  <si>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</si>
  <si>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</si>
  <si>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</si>
  <si>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</si>
  <si>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</si>
  <si>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</si>
  <si>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</si>
  <si>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</si>
  <si>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</si>
  <si>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</si>
  <si>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</si>
  <si>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</si>
  <si>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</si>
  <si>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</si>
  <si>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</si>
  <si>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</si>
  <si>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</si>
  <si>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</si>
  <si>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</si>
  <si>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</si>
  <si>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</si>
  <si>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</si>
  <si>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</si>
  <si>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</si>
  <si>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</si>
  <si>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</si>
  <si>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</si>
  <si>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</si>
  <si>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</si>
  <si>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</si>
  <si>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</si>
  <si>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</si>
  <si>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</si>
  <si>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</si>
  <si>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</si>
  <si>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</si>
  <si>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</si>
  <si>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</si>
  <si>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</si>
  <si>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</si>
  <si>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</si>
  <si>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</si>
  <si>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</si>
  <si>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</si>
  <si>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</si>
  <si>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</si>
  <si>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</si>
  <si>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</si>
  <si>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</si>
  <si>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</si>
  <si>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</si>
  <si>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</si>
  <si>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</si>
  <si>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</si>
  <si>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</si>
  <si>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</si>
  <si>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</si>
  <si>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</si>
  <si>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</si>
  <si>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</si>
  <si>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</si>
  <si>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</si>
  <si>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</si>
  <si>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</si>
  <si>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</si>
  <si>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</si>
  <si>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</si>
  <si>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</si>
  <si>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</si>
  <si>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</si>
  <si>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</si>
  <si>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</si>
  <si>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</si>
  <si>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</si>
  <si>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</si>
  <si>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</si>
  <si>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</si>
  <si>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</si>
  <si>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</si>
  <si>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</si>
  <si>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</si>
  <si>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</si>
  <si>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</si>
  <si>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</si>
  <si>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</si>
  <si>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</si>
  <si>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</si>
  <si>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</si>
  <si>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</si>
  <si>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</si>
  <si>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</si>
  <si>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</si>
  <si>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</si>
  <si>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</si>
  <si>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</si>
  <si>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</si>
  <si>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</si>
  <si>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</si>
  <si>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</si>
  <si>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</si>
  <si>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</si>
  <si>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</si>
  <si>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</si>
  <si>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</si>
  <si>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</si>
  <si>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</si>
  <si>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</si>
  <si>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</si>
  <si>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</si>
  <si>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</si>
  <si>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</si>
  <si>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</si>
  <si>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</si>
  <si>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</si>
  <si>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</si>
  <si>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</si>
  <si>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</si>
  <si>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</si>
  <si>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</si>
  <si>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</si>
  <si>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</si>
  <si>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</si>
  <si>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</si>
  <si>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</si>
  <si>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</si>
  <si>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</si>
  <si>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</si>
  <si>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</si>
  <si>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</si>
  <si>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</si>
  <si>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</si>
  <si>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</si>
  <si>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</si>
  <si>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</si>
  <si>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</si>
  <si>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</si>
  <si>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</si>
  <si>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</si>
  <si>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</si>
  <si>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</si>
  <si>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</si>
  <si>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</si>
  <si>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</si>
  <si>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</si>
  <si>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</si>
  <si>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</si>
  <si>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</si>
  <si>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</si>
  <si>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</si>
  <si>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</si>
  <si>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</si>
  <si>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</si>
  <si>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</si>
  <si>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</si>
  <si>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</si>
  <si>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</si>
  <si>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</si>
  <si>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</si>
  <si>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</si>
  <si>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</si>
  <si>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</si>
  <si>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</si>
  <si>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</si>
  <si>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</si>
  <si>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</si>
  <si>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</si>
  <si>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</si>
  <si>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</si>
  <si>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</si>
  <si>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</si>
  <si>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</si>
  <si>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</si>
  <si>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</si>
  <si>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</si>
  <si>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</si>
  <si>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</si>
  <si>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</si>
  <si>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</si>
  <si>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</si>
  <si>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</si>
  <si>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</si>
  <si>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</si>
  <si>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</si>
  <si>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</si>
  <si>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</si>
  <si>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</si>
  <si>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</si>
  <si>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</si>
  <si>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</si>
  <si>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</si>
  <si>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</si>
  <si>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</si>
  <si>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</si>
  <si>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</si>
  <si>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</si>
  <si>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</si>
  <si>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</si>
  <si>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</si>
  <si>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</si>
  <si>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</si>
  <si>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</si>
  <si>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</si>
  <si>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</si>
  <si>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</si>
  <si>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</si>
  <si>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</si>
  <si>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</si>
  <si>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</si>
  <si>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</si>
  <si>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</si>
  <si>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</si>
  <si>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</si>
  <si>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</si>
  <si>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</si>
  <si>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</si>
  <si>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</si>
  <si>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</si>
  <si>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</si>
  <si>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</si>
  <si>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</si>
  <si>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</si>
  <si>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</si>
  <si>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</si>
  <si>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</si>
  <si>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</si>
  <si>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</si>
  <si>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</si>
  <si>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</si>
  <si>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</si>
  <si>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</si>
  <si>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</si>
  <si>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</si>
  <si>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</si>
  <si>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</si>
  <si>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</si>
  <si>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</si>
  <si>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</si>
  <si>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</si>
  <si>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</si>
  <si>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</si>
  <si>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</si>
  <si>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</si>
  <si>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</si>
  <si>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</si>
  <si>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</si>
  <si>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</si>
  <si>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</si>
  <si>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</si>
  <si>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</si>
  <si>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</si>
  <si>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</si>
  <si>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</si>
  <si>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</si>
  <si>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</si>
  <si>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</si>
  <si>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</si>
  <si>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</si>
  <si>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</si>
  <si>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</si>
  <si>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</si>
  <si>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</si>
  <si>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</si>
  <si>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</si>
  <si>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</si>
  <si>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</si>
  <si>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</si>
  <si>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</si>
  <si>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</si>
  <si>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</si>
  <si>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</si>
  <si>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</si>
  <si>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</si>
  <si>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</si>
  <si>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</si>
  <si>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</si>
  <si>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</si>
  <si>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</si>
  <si>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</si>
  <si>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</si>
  <si>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</si>
  <si>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</si>
  <si>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</si>
  <si>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</si>
  <si>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</si>
  <si>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</si>
  <si>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</si>
  <si>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</si>
  <si>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</si>
  <si>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</si>
  <si>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</si>
  <si>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</si>
  <si>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</si>
  <si>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</si>
  <si>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</si>
  <si>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</si>
  <si>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</si>
  <si>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</si>
  <si>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</si>
  <si>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</si>
  <si>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</si>
  <si>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</si>
  <si>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</si>
  <si>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</si>
  <si>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</si>
  <si>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</si>
  <si>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</si>
  <si>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</si>
  <si>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</si>
  <si>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</si>
  <si>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</si>
  <si>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</si>
  <si>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</si>
  <si>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</si>
  <si>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</si>
  <si>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</si>
  <si>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</si>
  <si>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</si>
  <si>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</si>
  <si>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</si>
  <si>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</si>
  <si>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</si>
  <si>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</si>
  <si>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</si>
  <si>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</si>
  <si>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</si>
  <si>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</si>
  <si>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</si>
  <si>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</si>
  <si>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</si>
  <si>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</si>
  <si>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</si>
  <si>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</si>
  <si>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</si>
  <si>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</si>
  <si>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</si>
  <si>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</si>
  <si>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</si>
  <si>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</si>
  <si>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</si>
  <si>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</si>
  <si>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</si>
  <si>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</si>
  <si>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</si>
  <si>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</si>
  <si>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</si>
  <si>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</si>
  <si>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</si>
  <si>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</si>
  <si>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</si>
  <si>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</si>
  <si>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</si>
  <si>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</si>
  <si>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</si>
  <si>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</si>
  <si>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</si>
  <si>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</si>
  <si>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</si>
  <si>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</si>
  <si>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</si>
  <si>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</si>
  <si>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</si>
  <si>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</si>
  <si>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</si>
  <si>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</si>
  <si>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</si>
  <si>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</si>
  <si>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</si>
  <si>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</si>
  <si>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</si>
  <si>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</si>
  <si>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</si>
  <si>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</si>
  <si>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</si>
  <si>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</si>
  <si>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</si>
  <si>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</si>
  <si>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</si>
  <si>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</si>
  <si>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</si>
  <si>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</si>
  <si>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</si>
  <si>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</si>
  <si>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</si>
  <si>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</si>
  <si>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</si>
  <si>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</si>
  <si>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</si>
  <si>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</si>
  <si>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</si>
  <si>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</si>
  <si>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</si>
  <si>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</si>
  <si>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</si>
  <si>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</si>
  <si>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</si>
  <si>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</si>
  <si>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</si>
  <si>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</si>
  <si>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</si>
  <si>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</si>
  <si>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</si>
  <si>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</si>
  <si>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</si>
  <si>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</si>
  <si>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</si>
  <si>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</si>
  <si>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</si>
  <si>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</si>
  <si>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</si>
  <si>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</si>
  <si>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</si>
  <si>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</si>
  <si>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</si>
  <si>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</si>
  <si>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</si>
  <si>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</si>
  <si>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</si>
  <si>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</si>
  <si>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</si>
  <si>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</si>
  <si>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</si>
  <si>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</si>
  <si>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</si>
  <si>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</si>
  <si>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</si>
  <si>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</si>
  <si>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</si>
  <si>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</si>
  <si>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</si>
  <si>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</si>
  <si>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</si>
  <si>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</si>
  <si>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</si>
  <si>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</si>
  <si>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</si>
  <si>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</si>
  <si>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</si>
  <si>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</si>
  <si>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</si>
  <si>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</si>
  <si>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</si>
  <si>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</si>
  <si>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</si>
  <si>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</si>
  <si>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</si>
  <si>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</si>
  <si>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</si>
  <si>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</si>
  <si>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</si>
  <si>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</si>
  <si>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</si>
  <si>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</si>
  <si>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</si>
  <si>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</si>
  <si>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</si>
  <si>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</si>
  <si>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</si>
  <si>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</si>
  <si>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</si>
  <si>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</si>
  <si>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</si>
  <si>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</si>
  <si>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</si>
  <si>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</si>
  <si>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</si>
  <si>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</si>
  <si>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</si>
  <si>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</si>
  <si>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</si>
  <si>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</si>
  <si>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</si>
  <si>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</si>
  <si>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</si>
  <si>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</si>
  <si>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</si>
  <si>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</si>
  <si>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</si>
  <si>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</si>
  <si>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</si>
  <si>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</si>
  <si>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</si>
  <si>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</si>
  <si>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</si>
  <si>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</si>
  <si>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</si>
  <si>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</si>
  <si>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</si>
  <si>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</si>
  <si>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</si>
  <si>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</si>
  <si>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</si>
  <si>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</si>
  <si>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</si>
  <si>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</si>
  <si>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</si>
  <si>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</si>
  <si>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</si>
  <si>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</si>
  <si>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</si>
  <si>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</si>
  <si>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</si>
  <si>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</si>
  <si>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</si>
  <si>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</si>
  <si>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</si>
  <si>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</si>
  <si>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</si>
  <si>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</si>
  <si>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</si>
  <si>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</si>
  <si>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</si>
  <si>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</si>
  <si>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</si>
  <si>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</si>
  <si>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</si>
  <si>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</si>
  <si>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</si>
  <si>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</si>
  <si>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</si>
  <si>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</si>
  <si>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</si>
  <si>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</si>
  <si>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</si>
  <si>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</si>
  <si>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</si>
  <si>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</si>
  <si>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</si>
  <si>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</si>
  <si>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</si>
  <si>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</si>
  <si>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</si>
  <si>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</si>
  <si>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</si>
  <si>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</si>
  <si>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</si>
  <si>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</si>
  <si>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</si>
  <si>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</si>
  <si>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</si>
  <si>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</si>
  <si>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</si>
  <si>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</si>
  <si>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</si>
  <si>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</si>
  <si>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</si>
  <si>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</si>
  <si>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</si>
  <si>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</si>
  <si>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</si>
  <si>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</si>
  <si>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</si>
  <si>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</si>
  <si>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</si>
  <si>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</si>
  <si>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</si>
  <si>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</si>
  <si>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</si>
  <si>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</si>
  <si>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</si>
  <si>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</si>
  <si>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</si>
  <si>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</si>
  <si>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</si>
  <si>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</si>
  <si>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</si>
  <si>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</si>
  <si>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</si>
  <si>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</si>
  <si>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</si>
  <si>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</si>
  <si>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</si>
  <si>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</si>
  <si>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</si>
  <si>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</si>
  <si>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</si>
  <si>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</si>
  <si>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</si>
  <si>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</si>
  <si>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</si>
  <si>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</si>
  <si>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</si>
  <si>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</si>
  <si>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</si>
  <si>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</si>
  <si>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</si>
  <si>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</si>
  <si>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</si>
  <si>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</si>
  <si>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</si>
  <si>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</si>
  <si>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</si>
  <si>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</si>
  <si>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</si>
  <si>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</si>
  <si>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</si>
  <si>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</si>
  <si>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</si>
  <si>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</si>
  <si>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</si>
  <si>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</si>
  <si>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</si>
  <si>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</si>
  <si>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</si>
  <si>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</si>
  <si>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</si>
  <si>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</si>
  <si>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</si>
  <si>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</si>
  <si>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</si>
  <si>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</si>
  <si>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</si>
  <si>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</si>
  <si>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</si>
  <si>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</si>
  <si>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</si>
  <si>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</si>
  <si>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</si>
  <si>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</si>
  <si>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</si>
  <si>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</si>
  <si>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</si>
  <si>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</si>
  <si>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</si>
  <si>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</si>
  <si>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</si>
  <si>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</si>
  <si>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</si>
  <si>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</si>
  <si>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</si>
  <si>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</si>
  <si>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</si>
  <si>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</si>
  <si>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</si>
  <si>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</si>
  <si>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</si>
  <si>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</si>
  <si>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</si>
  <si>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</si>
  <si>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</si>
  <si>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</si>
  <si>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</si>
  <si>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</si>
  <si>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</si>
  <si>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</si>
  <si>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</si>
  <si>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</si>
  <si>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</si>
  <si>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</si>
  <si>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</si>
  <si>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</si>
  <si>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</si>
  <si>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</si>
  <si>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</si>
  <si>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</si>
  <si>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</si>
  <si>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</si>
  <si>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</si>
  <si>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</si>
  <si>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</si>
  <si>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</si>
  <si>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</si>
  <si>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</si>
  <si>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</si>
  <si>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</si>
  <si>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</si>
  <si>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</si>
  <si>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</si>
  <si>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</si>
  <si>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</si>
  <si>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</si>
  <si>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</si>
  <si>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</si>
  <si>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</si>
  <si>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</si>
  <si>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</si>
  <si>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</si>
  <si>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</si>
  <si>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</si>
  <si>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</si>
  <si>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</si>
  <si>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</si>
  <si>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</si>
  <si>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</si>
  <si>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</si>
  <si>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</si>
  <si>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</si>
  <si>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</si>
  <si>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</si>
  <si>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</si>
  <si>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</si>
  <si>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</si>
  <si>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</si>
  <si>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</si>
  <si>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</si>
  <si>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</si>
  <si>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</si>
  <si>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</si>
  <si>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</si>
  <si>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</si>
  <si>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</si>
  <si>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</si>
  <si>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</si>
  <si>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</si>
  <si>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</si>
  <si>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</si>
  <si>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</si>
  <si>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</si>
  <si>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</si>
  <si>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</si>
  <si>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</si>
  <si>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</si>
  <si>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</si>
  <si>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</si>
  <si>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</si>
  <si>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</si>
  <si>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</si>
  <si>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</si>
  <si>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</si>
  <si>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</si>
  <si>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</si>
  <si>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</si>
  <si>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</si>
  <si>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</si>
  <si>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</si>
  <si>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</si>
  <si>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</si>
  <si>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</si>
  <si>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</si>
  <si>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</si>
  <si>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</si>
  <si>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</si>
  <si>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</si>
  <si>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</si>
  <si>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</si>
  <si>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</si>
  <si>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</si>
  <si>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</si>
  <si>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</si>
  <si>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</si>
  <si>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</si>
  <si>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</si>
  <si>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</si>
  <si>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</si>
  <si>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</si>
  <si>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</si>
  <si>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</si>
  <si>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</si>
  <si>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</si>
  <si>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</si>
  <si>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</si>
  <si>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</si>
  <si>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</si>
  <si>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</si>
  <si>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</si>
  <si>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</si>
  <si>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</si>
  <si>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</si>
  <si>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</si>
  <si>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</si>
  <si>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</si>
  <si>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</si>
  <si>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</si>
  <si>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</si>
  <si>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</si>
  <si>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</si>
  <si>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</si>
  <si>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</si>
  <si>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</si>
  <si>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</si>
  <si>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</si>
  <si>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</si>
  <si>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</si>
  <si>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</si>
  <si>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</si>
  <si>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</si>
  <si>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</si>
  <si>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</si>
  <si>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</si>
  <si>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</si>
  <si>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</si>
  <si>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</si>
  <si>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</si>
  <si>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</si>
  <si>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</si>
  <si>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</si>
  <si>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</si>
  <si>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</si>
  <si>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</si>
  <si>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</si>
  <si>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</si>
  <si>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</si>
  <si>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</si>
  <si>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</si>
  <si>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</si>
  <si>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</si>
  <si>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</si>
  <si>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</si>
  <si>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</si>
  <si>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</si>
  <si>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</si>
  <si>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</si>
  <si>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</si>
  <si>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</si>
  <si>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</si>
  <si>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</si>
  <si>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</si>
  <si>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</si>
  <si>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</si>
  <si>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</si>
  <si>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</si>
  <si>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</si>
  <si>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</si>
  <si>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</si>
  <si>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</si>
  <si>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</si>
  <si>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</si>
  <si>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</si>
  <si>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</si>
  <si>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</si>
  <si>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</si>
  <si>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</si>
  <si>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</si>
  <si>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</si>
  <si>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</si>
  <si>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</si>
  <si>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</si>
  <si>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</si>
  <si>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</si>
  <si>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</si>
  <si>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</si>
  <si>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</si>
  <si>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</si>
  <si>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</si>
  <si>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</si>
  <si>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</si>
  <si>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</si>
  <si>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</si>
  <si>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</si>
  <si>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</si>
  <si>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</si>
  <si>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</si>
  <si>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</si>
  <si>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</si>
  <si>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</si>
  <si>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</si>
  <si>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</si>
  <si>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</si>
  <si>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</si>
  <si>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</si>
  <si>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</si>
  <si>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</si>
  <si>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</si>
  <si>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</si>
  <si>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</si>
  <si>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</si>
  <si>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</si>
  <si>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</si>
  <si>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</si>
  <si>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</si>
  <si>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</si>
  <si>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</si>
  <si>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</si>
  <si>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</si>
  <si>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</si>
  <si>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</si>
  <si>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</si>
  <si>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</si>
  <si>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</si>
  <si>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</si>
  <si>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</si>
  <si>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</si>
  <si>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</si>
  <si>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</si>
  <si>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</si>
  <si>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</si>
  <si>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</si>
  <si>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</si>
  <si>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</si>
  <si>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</si>
  <si>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</si>
  <si>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</si>
  <si>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</si>
  <si>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</si>
  <si>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</si>
  <si>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</si>
  <si>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</si>
  <si>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</si>
  <si>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</si>
  <si>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</si>
  <si>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</si>
  <si>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</si>
  <si>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</si>
  <si>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</si>
  <si>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</si>
  <si>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</si>
  <si>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</si>
  <si>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</si>
  <si>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</si>
  <si>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</si>
  <si>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</si>
  <si>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</si>
  <si>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</si>
  <si>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</si>
  <si>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</si>
  <si>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</si>
  <si>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</si>
  <si>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</si>
  <si>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</si>
  <si>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</si>
  <si>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</si>
  <si>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</si>
  <si>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</si>
  <si>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</si>
  <si>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</si>
  <si>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</si>
  <si>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</si>
  <si>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</si>
  <si>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</si>
  <si>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</si>
  <si>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</si>
  <si>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</si>
  <si>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</si>
  <si>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</si>
  <si>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</si>
  <si>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</si>
  <si>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</si>
  <si>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</si>
  <si>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</si>
  <si>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</si>
  <si>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</si>
  <si>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</si>
  <si>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</si>
  <si>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</si>
  <si>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</si>
  <si>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</si>
  <si>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</si>
  <si>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</si>
  <si>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</si>
  <si>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</si>
  <si>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</si>
  <si>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</si>
  <si>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</si>
  <si>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</si>
  <si>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</si>
  <si>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</si>
  <si>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</si>
  <si>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</si>
  <si>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</si>
  <si>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</si>
  <si>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</si>
  <si>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</si>
  <si>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</si>
  <si>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</si>
  <si>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</si>
  <si>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</si>
  <si>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</si>
  <si>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</si>
  <si>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</si>
  <si>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</si>
  <si>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</si>
  <si>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</si>
  <si>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</si>
  <si>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</si>
  <si>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</si>
  <si>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</si>
  <si>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</si>
  <si>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</si>
  <si>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</si>
  <si>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</si>
  <si>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</si>
  <si>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</si>
  <si>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</si>
  <si>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</si>
  <si>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</si>
  <si>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</si>
  <si>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</si>
  <si>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</si>
  <si>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</si>
  <si>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</si>
  <si>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</si>
  <si>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</si>
  <si>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</si>
  <si>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</si>
  <si>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</si>
  <si>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</si>
  <si>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</si>
  <si>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</si>
  <si>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</si>
  <si>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</si>
  <si>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</si>
  <si>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</si>
  <si>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</si>
  <si>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</si>
  <si>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</si>
  <si>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</si>
  <si>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</si>
  <si>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</si>
  <si>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</si>
  <si>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</si>
  <si>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</si>
  <si>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</si>
  <si>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</si>
  <si>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</si>
  <si>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</si>
  <si>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</si>
  <si>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</si>
  <si>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</si>
  <si>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</si>
  <si>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</si>
  <si>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</si>
  <si>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</si>
  <si>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</si>
  <si>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</si>
  <si>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</si>
  <si>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</si>
  <si>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</si>
  <si>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</si>
  <si>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</si>
  <si>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</si>
  <si>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</si>
  <si>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</si>
  <si>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</si>
  <si>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</si>
  <si>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</si>
  <si>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</si>
  <si>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</si>
  <si>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</si>
  <si>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</si>
  <si>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</si>
  <si>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</si>
  <si>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</si>
  <si>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</si>
  <si>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</si>
  <si>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</si>
  <si>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</si>
  <si>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</si>
  <si>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</si>
  <si>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</si>
  <si>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</si>
  <si>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</si>
  <si>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</si>
  <si>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</si>
  <si>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</si>
  <si>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</si>
  <si>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</si>
  <si>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</si>
  <si>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</si>
  <si>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</si>
  <si>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</si>
  <si>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</si>
  <si>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</si>
  <si>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</si>
  <si>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</si>
  <si>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</si>
  <si>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</si>
  <si>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</si>
  <si>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</si>
  <si>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</si>
  <si>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</si>
  <si>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</si>
  <si>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</si>
  <si>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</si>
  <si>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</si>
  <si>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</si>
  <si>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</si>
  <si>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</si>
  <si>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</si>
  <si>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</si>
  <si>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</si>
  <si>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</si>
  <si>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</si>
  <si>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</si>
  <si>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</si>
  <si>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</si>
  <si>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</si>
  <si>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</si>
  <si>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</si>
  <si>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</si>
  <si>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</si>
  <si>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</si>
  <si>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</si>
  <si>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</si>
  <si>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</si>
  <si>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</si>
  <si>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</si>
  <si>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</si>
  <si>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</si>
  <si>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</si>
  <si>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</si>
  <si>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</si>
  <si>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</si>
  <si>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</si>
  <si>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</si>
  <si>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</si>
  <si>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</si>
  <si>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</si>
  <si>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</si>
  <si>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</si>
  <si>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</si>
  <si>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</si>
  <si>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</si>
  <si>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</si>
  <si>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</si>
  <si>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</si>
  <si>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</si>
  <si>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</si>
  <si>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</si>
  <si>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</si>
  <si>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</si>
  <si>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</si>
  <si>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</si>
  <si>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</si>
  <si>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</si>
  <si>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</si>
  <si>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</si>
  <si>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</si>
  <si>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</si>
  <si>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</si>
  <si>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</si>
  <si>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</si>
  <si>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</si>
  <si>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</si>
  <si>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</si>
  <si>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</si>
  <si>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</si>
  <si>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</si>
  <si>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</si>
  <si>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</si>
  <si>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</si>
  <si>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</si>
  <si>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</si>
  <si>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</si>
  <si>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</si>
  <si>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</si>
  <si>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</si>
  <si>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</si>
  <si>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</si>
  <si>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</si>
  <si>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</si>
  <si>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</si>
  <si>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</si>
  <si>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</si>
  <si>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</si>
  <si>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</si>
  <si>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</si>
  <si>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</si>
  <si>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</si>
  <si>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</si>
  <si>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</si>
  <si>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</si>
  <si>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</si>
  <si>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</si>
  <si>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</si>
  <si>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</si>
  <si>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</si>
  <si>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</si>
  <si>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</si>
  <si>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</si>
  <si>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</si>
  <si>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</si>
  <si>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</si>
  <si>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</si>
  <si>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</si>
  <si>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</si>
  <si>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</si>
  <si>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</si>
  <si>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</si>
  <si>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</si>
  <si>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</si>
  <si>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</si>
  <si>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</si>
  <si>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</si>
  <si>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</si>
  <si>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</si>
  <si>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</si>
  <si>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</si>
  <si>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</si>
  <si>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</si>
  <si>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</si>
  <si>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</si>
  <si>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</si>
  <si>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</si>
  <si>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</si>
  <si>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</si>
  <si>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</si>
  <si>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</si>
  <si>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</si>
  <si>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</si>
  <si>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</si>
  <si>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</si>
  <si>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</si>
  <si>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</si>
  <si>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</si>
  <si>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</si>
  <si>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</si>
  <si>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</si>
  <si>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</si>
  <si>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</si>
  <si>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</si>
  <si>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</si>
  <si>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</si>
  <si>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</si>
  <si>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</si>
  <si>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</si>
  <si>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</si>
  <si>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</si>
  <si>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</si>
  <si>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</si>
  <si>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</si>
  <si>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</si>
  <si>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</si>
  <si>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</si>
  <si>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</si>
  <si>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</si>
  <si>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</si>
  <si>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</si>
  <si>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</si>
  <si>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</si>
  <si>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</si>
  <si>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</si>
  <si>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</si>
  <si>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</si>
  <si>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</si>
  <si>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</si>
  <si>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</si>
  <si>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</si>
  <si>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</si>
  <si>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</si>
  <si>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</si>
  <si>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</si>
  <si>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</si>
  <si>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</si>
  <si>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</si>
  <si>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</si>
  <si>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</si>
  <si>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</si>
  <si>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</si>
  <si>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</si>
  <si>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</si>
  <si>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</si>
  <si>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</si>
  <si>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</si>
  <si>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</si>
  <si>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</si>
  <si>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</si>
  <si>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</si>
  <si>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</si>
  <si>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</si>
  <si>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</si>
  <si>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</si>
  <si>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</si>
  <si>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</si>
  <si>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</si>
  <si>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</si>
  <si>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</si>
  <si>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</si>
  <si>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</si>
  <si>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</si>
  <si>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</si>
  <si>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</si>
  <si>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</si>
  <si>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</si>
  <si>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</si>
  <si>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</si>
  <si>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</si>
  <si>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</si>
  <si>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</si>
  <si>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</si>
  <si>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</si>
  <si>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</si>
  <si>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</si>
  <si>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</si>
  <si>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</si>
  <si>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</si>
  <si>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</si>
  <si>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</si>
  <si>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</si>
  <si>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</si>
  <si>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</si>
  <si>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</si>
  <si>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</si>
  <si>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</si>
  <si>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</si>
  <si>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</si>
  <si>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</si>
  <si>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</si>
  <si>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</si>
  <si>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</si>
  <si>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</si>
  <si>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</si>
  <si>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</si>
  <si>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</si>
  <si>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</si>
  <si>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</si>
  <si>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</si>
  <si>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</si>
  <si>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</si>
  <si>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</si>
  <si>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</si>
  <si>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</si>
  <si>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</si>
  <si>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</si>
  <si>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</si>
  <si>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</si>
  <si>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</si>
  <si>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</si>
  <si>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</si>
  <si>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</si>
  <si>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</si>
  <si>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</si>
  <si>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</si>
  <si>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</si>
  <si>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</si>
  <si>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</si>
  <si>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</si>
  <si>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</si>
  <si>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</si>
  <si>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</si>
  <si>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</si>
  <si>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</si>
  <si>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</si>
  <si>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</si>
  <si>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</si>
  <si>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</si>
  <si>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</si>
  <si>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</si>
  <si>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</si>
  <si>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</si>
  <si>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</si>
  <si>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</si>
  <si>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</si>
  <si>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</si>
  <si>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</si>
  <si>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</si>
  <si>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</si>
  <si>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</si>
  <si>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</si>
  <si>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</si>
  <si>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</si>
  <si>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</si>
  <si>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</si>
  <si>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</si>
  <si>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</si>
  <si>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</si>
  <si>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</si>
  <si>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</si>
  <si>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</si>
  <si>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</si>
  <si>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</si>
  <si>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</si>
  <si>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</si>
  <si>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</si>
  <si>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</si>
  <si>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</si>
  <si>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</si>
  <si>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</si>
  <si>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</si>
  <si>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</si>
  <si>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</si>
  <si>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</si>
  <si>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</si>
  <si>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</si>
  <si>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</si>
  <si>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</si>
  <si>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</si>
  <si>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</si>
  <si>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</si>
  <si>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</si>
  <si>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</si>
  <si>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</si>
  <si>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</si>
  <si>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</si>
  <si>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</si>
  <si>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</si>
  <si>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</si>
  <si>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</si>
  <si>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</si>
  <si>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</si>
  <si>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</si>
  <si>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</si>
  <si>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</si>
  <si>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</si>
  <si>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</si>
  <si>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</si>
  <si>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</si>
  <si>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</si>
  <si>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</si>
  <si>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</si>
  <si>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</si>
  <si>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</si>
  <si>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</si>
  <si>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</si>
  <si>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</si>
  <si>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</si>
  <si>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</si>
  <si>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</si>
  <si>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</si>
  <si>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</si>
  <si>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</si>
  <si>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</si>
  <si>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</si>
  <si>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</si>
  <si>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</si>
  <si>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</si>
  <si>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</si>
  <si>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</si>
  <si>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</si>
  <si>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</si>
  <si>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</si>
  <si>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</si>
  <si>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</si>
  <si>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</si>
  <si>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</si>
  <si>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</si>
  <si>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</si>
  <si>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</si>
  <si>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</si>
  <si>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</si>
  <si>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</si>
  <si>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</si>
  <si>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</si>
  <si>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</si>
  <si>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</si>
  <si>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</si>
  <si>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</si>
  <si>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</si>
  <si>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</si>
  <si>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</si>
  <si>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</si>
  <si>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</si>
  <si>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</si>
  <si>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</si>
  <si>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</si>
  <si>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</si>
  <si>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</si>
  <si>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</si>
  <si>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</si>
  <si>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</si>
  <si>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</si>
  <si>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</si>
  <si>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</si>
  <si>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</si>
  <si>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</si>
  <si>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</si>
  <si>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</si>
  <si>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</si>
  <si>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</si>
  <si>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</si>
  <si>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</si>
  <si>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</si>
  <si>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</si>
  <si>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</si>
  <si>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</si>
  <si>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</si>
  <si>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</si>
  <si>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</si>
  <si>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</si>
  <si>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</si>
  <si>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</si>
  <si>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</si>
  <si>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</si>
  <si>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</si>
  <si>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</si>
  <si>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</si>
  <si>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</si>
  <si>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</si>
  <si>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</si>
  <si>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</si>
  <si>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</si>
  <si>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</si>
  <si>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</si>
  <si>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</si>
  <si>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</si>
  <si>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</si>
  <si>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</si>
  <si>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</si>
  <si>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</si>
  <si>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</si>
  <si>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</si>
  <si>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</si>
  <si>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</si>
  <si>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</si>
  <si>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</si>
  <si>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</si>
  <si>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</si>
  <si>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</si>
  <si>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</si>
  <si>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</si>
  <si>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</si>
  <si>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</si>
  <si>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</si>
  <si>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</si>
  <si>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</si>
  <si>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</si>
  <si>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</si>
  <si>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</si>
  <si>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</si>
  <si>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</si>
  <si>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</si>
  <si>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</si>
  <si>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</si>
  <si>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</si>
  <si>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</si>
  <si>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</si>
  <si>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</si>
  <si>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</si>
  <si>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</si>
  <si>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</si>
  <si>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</si>
  <si>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</si>
  <si>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</si>
  <si>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</si>
  <si>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</si>
  <si>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</si>
  <si>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</si>
  <si>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</si>
  <si>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</si>
  <si>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</si>
  <si>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</si>
  <si>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</si>
  <si>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</si>
  <si>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</si>
  <si>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</si>
  <si>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</si>
  <si>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</si>
  <si>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</si>
  <si>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</si>
  <si>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</si>
  <si>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</si>
  <si>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</si>
  <si>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</si>
  <si>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</si>
  <si>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</si>
  <si>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</si>
  <si>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</si>
  <si>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</si>
  <si>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</si>
  <si>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</si>
  <si>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</si>
  <si>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</si>
  <si>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</si>
  <si>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</si>
  <si>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</si>
  <si>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</si>
  <si>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</si>
  <si>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</si>
  <si>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</si>
  <si>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</si>
  <si>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</si>
  <si>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</si>
  <si>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</si>
  <si>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</si>
  <si>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</si>
  <si>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</si>
  <si>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</si>
  <si>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</si>
  <si>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</si>
  <si>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</si>
  <si>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</si>
  <si>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</si>
  <si>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</si>
  <si>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</si>
  <si>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</si>
  <si>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</si>
  <si>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</si>
  <si>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</si>
  <si>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</si>
  <si>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</si>
  <si>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</si>
  <si>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</si>
  <si>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</si>
  <si>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</si>
  <si>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</si>
  <si>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</si>
  <si>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</si>
  <si>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</si>
  <si>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</si>
  <si>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</si>
  <si>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</si>
  <si>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</si>
  <si>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</si>
  <si>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</si>
  <si>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</si>
  <si>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</si>
  <si>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</si>
  <si>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</si>
  <si>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</si>
  <si>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</si>
  <si>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</si>
  <si>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</si>
  <si>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</si>
  <si>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</si>
  <si>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</si>
  <si>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</si>
  <si>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</si>
  <si>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</si>
  <si>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</si>
  <si>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</si>
  <si>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</si>
  <si>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</si>
  <si>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</si>
  <si>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</si>
  <si>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</si>
  <si>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</si>
  <si>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</si>
  <si>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</si>
  <si>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</si>
  <si>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</si>
  <si>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</si>
  <si>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</si>
  <si>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</si>
  <si>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</si>
  <si>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</si>
  <si>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</si>
  <si>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</si>
  <si>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</si>
  <si>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</si>
  <si>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</si>
  <si>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</si>
  <si>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</si>
  <si>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</si>
  <si>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</si>
  <si>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</si>
  <si>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</si>
  <si>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</si>
  <si>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</si>
  <si>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</si>
  <si>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</si>
  <si>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</si>
  <si>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</si>
  <si>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</si>
  <si>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</si>
  <si>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</si>
  <si>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</si>
  <si>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</si>
  <si>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</si>
  <si>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</si>
  <si>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</si>
  <si>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</si>
  <si>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</si>
  <si>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</si>
  <si>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</si>
  <si>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</si>
  <si>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</si>
  <si>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</si>
  <si>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</si>
  <si>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</si>
  <si>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</si>
  <si>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</si>
  <si>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</si>
  <si>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</si>
  <si>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</si>
  <si>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</si>
  <si>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</si>
  <si>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</si>
  <si>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</si>
  <si>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</si>
  <si>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</si>
  <si>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</si>
  <si>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</si>
  <si>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</si>
  <si>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</si>
  <si>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</si>
  <si>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</si>
  <si>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</si>
  <si>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</si>
  <si>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</si>
  <si>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</si>
  <si>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</si>
  <si>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</si>
  <si>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</si>
  <si>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</si>
  <si>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</si>
  <si>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</si>
  <si>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</si>
  <si>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</si>
  <si>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</si>
  <si>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</si>
  <si>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</si>
  <si>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</si>
  <si>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</si>
  <si>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</si>
  <si>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</si>
  <si>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</si>
  <si>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</si>
  <si>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</si>
  <si>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</si>
  <si>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</si>
  <si>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</si>
  <si>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</si>
  <si>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</si>
  <si>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</si>
  <si>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</si>
  <si>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</si>
  <si>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</si>
  <si>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</si>
  <si>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</si>
  <si>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</si>
  <si>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</si>
  <si>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</si>
  <si>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</si>
  <si>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</si>
  <si>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</si>
  <si>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</si>
  <si>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</si>
  <si>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</si>
  <si>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</si>
  <si>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</si>
  <si>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</si>
  <si>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</si>
  <si>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</si>
  <si>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</si>
  <si>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</si>
  <si>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</si>
  <si>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</si>
  <si>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</si>
  <si>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</si>
  <si>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</si>
  <si>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</si>
  <si>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</si>
  <si>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</si>
  <si>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</si>
  <si>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</si>
  <si>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</si>
  <si>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</si>
  <si>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</si>
  <si>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</si>
  <si>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</si>
  <si>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</si>
  <si>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</si>
  <si>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</si>
  <si>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</si>
  <si>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</si>
  <si>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</si>
  <si>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</si>
  <si>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</si>
  <si>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</si>
  <si>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</si>
  <si>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</si>
  <si>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</si>
  <si>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</si>
  <si>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</si>
  <si>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</si>
  <si>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</si>
  <si>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</si>
  <si>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</si>
  <si>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</si>
  <si>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</si>
  <si>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</si>
  <si>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</si>
  <si>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</si>
  <si>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</si>
  <si>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</si>
  <si>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</si>
  <si>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</si>
  <si>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</si>
  <si>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</si>
  <si>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</si>
  <si>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</si>
  <si>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</si>
  <si>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</si>
  <si>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</si>
  <si>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</si>
  <si>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</si>
  <si>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</si>
  <si>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</si>
  <si>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</si>
  <si>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</si>
  <si>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</si>
  <si>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</si>
  <si>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</si>
  <si>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</si>
  <si>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</si>
  <si>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</si>
  <si>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</si>
  <si>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</si>
  <si>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</si>
  <si>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</si>
  <si>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</si>
  <si>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</si>
  <si>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</si>
  <si>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</si>
  <si>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</si>
  <si>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</si>
  <si>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</si>
  <si>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</si>
  <si>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</si>
  <si>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</si>
  <si>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</si>
  <si>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</si>
  <si>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</si>
  <si>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</si>
  <si>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</si>
  <si>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</si>
  <si>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</si>
  <si>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</si>
  <si>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</si>
  <si>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</si>
  <si>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</si>
  <si>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</si>
  <si>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</si>
  <si>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</si>
  <si>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</si>
  <si>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</si>
  <si>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</si>
  <si>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</si>
  <si>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</si>
  <si>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</si>
  <si>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</si>
  <si>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</si>
  <si>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</si>
  <si>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</si>
  <si>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</si>
  <si>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</si>
  <si>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</si>
  <si>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</si>
  <si>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</si>
  <si>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</si>
  <si>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</si>
  <si>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</si>
  <si>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</si>
  <si>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</si>
  <si>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</si>
  <si>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</si>
  <si>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</si>
  <si>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</si>
  <si>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</si>
  <si>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</si>
  <si>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</si>
  <si>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</si>
  <si>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</si>
  <si>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</si>
  <si>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</si>
  <si>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</si>
  <si>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</si>
  <si>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</si>
  <si>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</si>
  <si>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</si>
  <si>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</si>
  <si>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</si>
  <si>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</si>
  <si>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</si>
  <si>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</si>
  <si>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</si>
  <si>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</si>
  <si>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</si>
  <si>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</si>
  <si>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</si>
  <si>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</si>
  <si>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</si>
  <si>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</si>
  <si>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</si>
  <si>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</si>
  <si>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</si>
  <si>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</si>
  <si>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</si>
  <si>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</si>
  <si>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</si>
  <si>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</si>
  <si>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</si>
  <si>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</si>
  <si>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</si>
  <si>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</si>
  <si>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</si>
  <si>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</si>
  <si>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</si>
  <si>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</si>
  <si>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</si>
  <si>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</si>
  <si>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</si>
  <si>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</si>
  <si>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</si>
  <si>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</si>
  <si>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</si>
  <si>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</si>
  <si>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</si>
  <si>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</si>
  <si>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</si>
  <si>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</si>
  <si>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</si>
  <si>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</si>
  <si>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</si>
  <si>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</si>
  <si>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</si>
  <si>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</si>
  <si>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</si>
  <si>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</si>
  <si>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</si>
  <si>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</si>
  <si>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</si>
  <si>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</si>
  <si>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</si>
  <si>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</si>
  <si>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</si>
  <si>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</si>
  <si>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</si>
  <si>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</si>
  <si>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</si>
  <si>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</si>
  <si>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</si>
  <si>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</si>
  <si>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</si>
  <si>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</si>
  <si>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</si>
  <si>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</si>
  <si>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</si>
  <si>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</si>
  <si>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</si>
  <si>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</si>
  <si>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</si>
  <si>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</si>
  <si>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</si>
  <si>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</si>
  <si>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</si>
  <si>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</si>
  <si>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</si>
  <si>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</si>
  <si>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</si>
  <si>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</si>
  <si>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</si>
  <si>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</si>
  <si>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</si>
  <si>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</si>
  <si>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</si>
  <si>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</si>
  <si>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</si>
  <si>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</si>
  <si>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</si>
  <si>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</si>
  <si>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</si>
  <si>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</si>
  <si>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</si>
  <si>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</si>
  <si>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</si>
  <si>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</si>
  <si>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</si>
  <si>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</si>
  <si>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</si>
  <si>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</si>
  <si>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</si>
  <si>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</si>
  <si>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</si>
  <si>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</si>
  <si>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</si>
  <si>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</si>
  <si>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</si>
  <si>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</si>
  <si>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</si>
  <si>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</si>
  <si>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</si>
  <si>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</si>
  <si>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</si>
  <si>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</si>
  <si>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</si>
  <si>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</si>
  <si>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</si>
  <si>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</si>
  <si>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</si>
  <si>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</si>
  <si>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</si>
  <si>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</si>
  <si>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</si>
  <si>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</si>
  <si>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</si>
  <si>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</si>
  <si>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</si>
  <si>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</si>
  <si>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</si>
  <si>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</si>
  <si>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</si>
  <si>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</si>
  <si>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</si>
  <si>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</si>
  <si>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</si>
  <si>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</si>
  <si>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</si>
  <si>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</si>
  <si>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</si>
  <si>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</si>
  <si>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</si>
  <si>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</si>
  <si>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</si>
  <si>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</si>
  <si>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</si>
  <si>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</si>
  <si>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</si>
  <si>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</si>
  <si>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</si>
  <si>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</si>
  <si>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</si>
  <si>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</si>
  <si>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</si>
  <si>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</si>
  <si>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</si>
  <si>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</si>
  <si>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</si>
  <si>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</si>
  <si>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</si>
  <si>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</si>
  <si>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</si>
  <si>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</si>
  <si>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</si>
  <si>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</si>
  <si>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</si>
  <si>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</si>
  <si>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</si>
  <si>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</si>
  <si>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</si>
  <si>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</si>
  <si>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</si>
  <si>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</si>
  <si>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</si>
  <si>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</si>
  <si>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</si>
  <si>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</si>
  <si>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</si>
  <si>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</si>
  <si>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</si>
  <si>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</si>
  <si>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</si>
  <si>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</si>
  <si>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</si>
  <si>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</si>
  <si>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</si>
  <si>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</si>
  <si>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</si>
  <si>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</si>
  <si>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</si>
  <si>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</si>
  <si>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</si>
  <si>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</si>
  <si>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</si>
  <si>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</si>
  <si>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</si>
  <si>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</si>
  <si>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</si>
  <si>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</si>
  <si>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</si>
  <si>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</si>
  <si>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</si>
  <si>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</si>
  <si>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</si>
  <si>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</si>
  <si>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</si>
  <si>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</si>
  <si>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</si>
  <si>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</si>
  <si>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</si>
  <si>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</si>
  <si>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</si>
  <si>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</si>
  <si>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</si>
  <si>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</si>
  <si>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</si>
  <si>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</si>
  <si>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</si>
  <si>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</si>
  <si>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</si>
  <si>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</si>
  <si>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</si>
  <si>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</si>
  <si>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</si>
  <si>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</si>
  <si>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</si>
  <si>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</si>
  <si>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</si>
  <si>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</si>
  <si>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</si>
  <si>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</si>
  <si>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</si>
  <si>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</si>
  <si>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</si>
  <si>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</si>
  <si>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</si>
  <si>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</si>
  <si>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</si>
  <si>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</si>
  <si>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</si>
  <si>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</si>
  <si>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</si>
  <si>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</si>
  <si>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</si>
  <si>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</si>
  <si>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</si>
  <si>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</si>
  <si>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</si>
  <si>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</si>
  <si>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</si>
  <si>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</si>
  <si>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</si>
  <si>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</si>
  <si>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</si>
  <si>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</si>
  <si>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</si>
  <si>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</si>
  <si>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</si>
  <si>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</si>
  <si>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</si>
  <si>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</si>
  <si>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</si>
  <si>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</si>
  <si>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</si>
  <si>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</si>
  <si>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</si>
  <si>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</si>
  <si>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</si>
  <si>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</si>
  <si>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</si>
  <si>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</si>
  <si>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</si>
  <si>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</si>
  <si>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</si>
  <si>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</si>
  <si>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</si>
  <si>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</si>
  <si>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</si>
  <si>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</si>
  <si>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</si>
  <si>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</si>
  <si>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</si>
  <si>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</si>
  <si>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</si>
  <si>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</si>
  <si>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</si>
  <si>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</si>
  <si>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</si>
  <si>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</si>
  <si>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</si>
  <si>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</si>
  <si>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</si>
  <si>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</si>
  <si>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</si>
  <si>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</si>
  <si>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</si>
  <si>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</si>
  <si>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</si>
  <si>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</si>
  <si>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</si>
  <si>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</si>
  <si>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</si>
  <si>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</si>
  <si>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</si>
  <si>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</si>
  <si>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</si>
  <si>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</si>
  <si>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</si>
  <si>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</si>
  <si>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</si>
  <si>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</si>
  <si>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</si>
  <si>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</si>
  <si>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</si>
  <si>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</si>
  <si>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</si>
  <si>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</si>
  <si>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</si>
  <si>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</si>
  <si>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</si>
  <si>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</si>
  <si>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</si>
  <si>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</si>
  <si>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</si>
  <si>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</si>
  <si>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</si>
  <si>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</si>
  <si>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</si>
  <si>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</si>
  <si>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</si>
  <si>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</si>
  <si>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</si>
  <si>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</si>
  <si>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</si>
  <si>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</si>
  <si>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</si>
  <si>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</si>
  <si>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</si>
  <si>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</si>
  <si>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</si>
  <si>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</si>
  <si>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</si>
  <si>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</si>
  <si>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</si>
  <si>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</si>
  <si>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</si>
  <si>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</si>
  <si>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</si>
  <si>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</si>
  <si>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</si>
  <si>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</si>
  <si>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</si>
  <si>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</si>
  <si>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</si>
  <si>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</si>
  <si>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</si>
  <si>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</si>
  <si>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</si>
  <si>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</si>
  <si>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</si>
  <si>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</si>
  <si>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</si>
  <si>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</si>
  <si>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</si>
  <si>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</si>
  <si>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</si>
  <si>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</si>
  <si>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</si>
  <si>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</si>
  <si>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</si>
  <si>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</si>
  <si>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</si>
  <si>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</si>
  <si>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</si>
  <si>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</si>
  <si>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</si>
  <si>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</si>
  <si>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</si>
  <si>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</si>
  <si>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</si>
  <si>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</si>
  <si>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</si>
  <si>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</si>
  <si>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</si>
  <si>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</si>
  <si>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</si>
  <si>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</si>
  <si>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</si>
  <si>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</si>
  <si>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</si>
  <si>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</si>
  <si>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</si>
  <si>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</si>
  <si>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</si>
  <si>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</si>
  <si>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</si>
  <si>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</si>
  <si>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</si>
  <si>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</si>
  <si>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</si>
  <si>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</si>
  <si>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</si>
  <si>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</si>
  <si>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</si>
  <si>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</si>
  <si>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</si>
  <si>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</si>
  <si>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</si>
  <si>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</si>
  <si>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</si>
  <si>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</si>
  <si>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</si>
  <si>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</si>
  <si>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</si>
  <si>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</si>
  <si>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</si>
  <si>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</si>
  <si>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</si>
  <si>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</si>
  <si>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</si>
  <si>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</si>
  <si>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</si>
  <si>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</si>
  <si>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</si>
  <si>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</si>
  <si>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</si>
  <si>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</si>
  <si>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</si>
  <si>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</si>
  <si>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</si>
  <si>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</si>
  <si>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</si>
  <si>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</si>
  <si>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</si>
  <si>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</si>
  <si>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</si>
  <si>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</si>
  <si>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</si>
  <si>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</si>
  <si>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</si>
  <si>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</si>
  <si>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</si>
  <si>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</si>
  <si>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</si>
  <si>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</si>
  <si>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</si>
  <si>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</si>
  <si>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</si>
  <si>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</si>
  <si>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</si>
  <si>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</si>
  <si>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</si>
  <si>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</si>
  <si>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</si>
  <si>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</si>
  <si>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</si>
  <si>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</si>
  <si>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</si>
  <si>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</si>
  <si>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</si>
  <si>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</si>
  <si>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</si>
  <si>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</si>
  <si>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</si>
  <si>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</si>
  <si>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</si>
  <si>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</si>
  <si>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</si>
  <si>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</si>
  <si>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</si>
  <si>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</si>
  <si>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</si>
  <si>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</si>
  <si>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</si>
  <si>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</si>
  <si>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</si>
  <si>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</si>
  <si>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</si>
  <si>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</si>
  <si>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</si>
  <si>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</si>
  <si>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</si>
  <si>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</si>
  <si>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</si>
  <si>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</si>
  <si>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</si>
  <si>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</si>
  <si>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</si>
  <si>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</si>
  <si>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</si>
  <si>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</si>
  <si>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</si>
  <si>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</si>
  <si>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</si>
  <si>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</si>
  <si>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</si>
  <si>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</si>
  <si>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</si>
  <si>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</si>
  <si>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</si>
  <si>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</si>
  <si>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</si>
  <si>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</si>
  <si>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</si>
  <si>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</si>
  <si>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</si>
  <si>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</si>
  <si>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</si>
  <si>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</si>
  <si>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</si>
  <si>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</si>
  <si>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</si>
  <si>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</si>
  <si>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</si>
  <si>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</si>
  <si>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</si>
  <si>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</si>
  <si>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</si>
  <si>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</si>
  <si>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</si>
  <si>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</si>
  <si>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</si>
  <si>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</si>
  <si>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</si>
  <si>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</si>
  <si>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</si>
  <si>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</si>
  <si>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</si>
  <si>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</si>
  <si>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</si>
  <si>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</si>
  <si>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</si>
  <si>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</si>
  <si>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</si>
  <si>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</si>
  <si>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</si>
  <si>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</si>
  <si>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</si>
  <si>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</si>
  <si>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</si>
  <si>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</si>
  <si>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</si>
  <si>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</si>
  <si>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</si>
  <si>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</si>
  <si>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</si>
  <si>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</si>
  <si>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</si>
  <si>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</si>
  <si>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</si>
  <si>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</si>
  <si>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</si>
  <si>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</si>
  <si>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</si>
  <si>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</si>
  <si>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</si>
  <si>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</si>
  <si>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</si>
  <si>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</si>
  <si>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</si>
  <si>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</si>
  <si>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</si>
  <si>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</si>
  <si>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</si>
  <si>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</si>
  <si>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</si>
  <si>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</si>
  <si>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</si>
  <si>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</si>
  <si>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</si>
  <si>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</si>
  <si>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</si>
  <si>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</si>
  <si>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</si>
  <si>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</si>
  <si>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</si>
  <si>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</si>
  <si>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</si>
  <si>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</si>
  <si>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</si>
  <si>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</si>
  <si>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</si>
  <si>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</si>
  <si>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</si>
  <si>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</si>
  <si>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</si>
  <si>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</si>
  <si>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</si>
  <si>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</si>
  <si>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</si>
  <si>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</si>
  <si>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</si>
  <si>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</si>
  <si>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</si>
  <si>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</si>
  <si>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</si>
  <si>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</si>
  <si>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</si>
  <si>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</si>
  <si>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</si>
  <si>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</si>
  <si>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</si>
  <si>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</si>
  <si>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</si>
  <si>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</si>
  <si>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</si>
  <si>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</si>
  <si>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</si>
  <si>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</si>
  <si>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</si>
  <si>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</si>
  <si>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</si>
  <si>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</si>
  <si>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</si>
  <si>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</si>
  <si>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</si>
  <si>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</si>
  <si>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</si>
  <si>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</si>
  <si>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</si>
  <si>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</si>
  <si>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</si>
  <si>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</si>
  <si>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</si>
  <si>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</si>
  <si>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</si>
  <si>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</si>
  <si>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</si>
  <si>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</si>
  <si>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</si>
  <si>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</si>
  <si>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</si>
  <si>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</si>
  <si>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</si>
  <si>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</si>
  <si>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</si>
  <si>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</si>
  <si>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</si>
  <si>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</si>
  <si>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</si>
  <si>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</si>
  <si>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</si>
  <si>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</si>
  <si>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</si>
  <si>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</si>
  <si>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</si>
  <si>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</si>
  <si>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</si>
  <si>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</si>
  <si>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</si>
  <si>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</si>
  <si>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</si>
  <si>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</si>
  <si>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</si>
  <si>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</si>
  <si>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</si>
  <si>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</si>
  <si>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</si>
  <si>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</si>
  <si>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</si>
  <si>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</si>
  <si>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</si>
  <si>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</si>
  <si>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</si>
  <si>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</si>
  <si>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</si>
  <si>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</si>
  <si>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</si>
  <si>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</si>
  <si>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</si>
  <si>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</si>
  <si>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</si>
  <si>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</si>
  <si>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</si>
  <si>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</si>
  <si>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</si>
  <si>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</si>
  <si>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</si>
  <si>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</si>
  <si>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</si>
  <si>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</si>
  <si>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</si>
  <si>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</si>
  <si>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</si>
  <si>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</si>
  <si>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</si>
  <si>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</si>
  <si>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</si>
  <si>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</si>
  <si>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</si>
  <si>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</si>
  <si>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</si>
  <si>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</si>
  <si>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</si>
  <si>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</si>
  <si>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</si>
  <si>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</si>
  <si>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</si>
  <si>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</si>
  <si>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</si>
  <si>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</si>
  <si>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</si>
  <si>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</si>
  <si>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</si>
  <si>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</si>
  <si>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</si>
  <si>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</si>
  <si>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</si>
  <si>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</si>
  <si>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</si>
  <si>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</si>
  <si>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</si>
  <si>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</si>
  <si>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</si>
  <si>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</si>
  <si>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</si>
  <si>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</si>
  <si>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</si>
  <si>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</si>
  <si>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</si>
  <si>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</si>
  <si>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</si>
  <si>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</si>
  <si>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</si>
  <si>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</si>
  <si>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</si>
  <si>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</si>
  <si>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</si>
  <si>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</si>
  <si>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</si>
  <si>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</si>
  <si>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</si>
  <si>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</si>
  <si>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</si>
  <si>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</si>
  <si>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</si>
  <si>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</si>
  <si>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</si>
  <si>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</si>
  <si>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</si>
  <si>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</si>
  <si>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</si>
  <si>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</si>
  <si>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</si>
  <si>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</si>
  <si>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</si>
  <si>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</si>
  <si>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</si>
  <si>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</si>
  <si>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</si>
  <si>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</si>
  <si>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</si>
  <si>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</si>
  <si>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</si>
  <si>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</si>
  <si>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</si>
  <si>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</si>
  <si>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</si>
  <si>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</si>
  <si>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</si>
  <si>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</si>
  <si>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</si>
  <si>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</si>
  <si>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</si>
  <si>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</si>
  <si>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</si>
  <si>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</si>
  <si>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</si>
  <si>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</si>
  <si>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</si>
  <si>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</si>
  <si>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</si>
  <si>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</si>
  <si>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</si>
  <si>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</si>
  <si>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</si>
  <si>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</si>
  <si>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</si>
  <si>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</si>
  <si>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</si>
  <si>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</si>
  <si>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</si>
  <si>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</si>
  <si>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</si>
  <si>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</si>
  <si>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</si>
  <si>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</si>
  <si>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</si>
  <si>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</si>
  <si>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</si>
  <si>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</si>
  <si>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</si>
  <si>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</si>
  <si>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</si>
  <si>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</si>
  <si>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</si>
  <si>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</si>
  <si>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</si>
  <si>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</si>
  <si>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</si>
  <si>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</si>
  <si>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</si>
  <si>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</si>
  <si>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</si>
  <si>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</si>
  <si>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</si>
  <si>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</si>
  <si>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</si>
  <si>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</si>
  <si>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</si>
  <si>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</si>
  <si>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</si>
  <si>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</si>
  <si>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</si>
  <si>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</si>
  <si>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</si>
  <si>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</si>
  <si>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</si>
  <si>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</si>
  <si>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</si>
  <si>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</si>
  <si>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</si>
  <si>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</si>
  <si>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</si>
  <si>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</si>
  <si>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</si>
  <si>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</si>
  <si>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</si>
  <si>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</si>
  <si>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</si>
  <si>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</si>
  <si>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</si>
  <si>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</si>
  <si>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</si>
  <si>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</si>
  <si>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</si>
  <si>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</si>
  <si>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</si>
  <si>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</si>
  <si>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</si>
  <si>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</si>
  <si>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</si>
  <si>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</si>
  <si>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</si>
  <si>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</si>
  <si>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</si>
  <si>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</si>
  <si>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</si>
  <si>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</si>
  <si>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</si>
  <si>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</si>
  <si>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</si>
  <si>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</si>
  <si>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</si>
  <si>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</si>
  <si>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</si>
  <si>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</si>
  <si>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</si>
  <si>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</si>
  <si>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</si>
  <si>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</si>
  <si>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</si>
  <si>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</si>
  <si>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</si>
  <si>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</si>
  <si>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</si>
  <si>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</si>
  <si>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</si>
  <si>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</si>
  <si>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</si>
  <si>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</si>
  <si>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</si>
  <si>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</si>
  <si>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</si>
  <si>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</si>
  <si>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</si>
  <si>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</si>
  <si>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</si>
  <si>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</si>
  <si>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</si>
  <si>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</si>
  <si>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</si>
  <si>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</si>
  <si>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</si>
  <si>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</si>
  <si>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</si>
  <si>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</si>
  <si>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</si>
  <si>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</si>
  <si>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</si>
  <si>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</si>
  <si>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</si>
  <si>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</si>
  <si>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</si>
  <si>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</si>
  <si>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</si>
  <si>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</si>
  <si>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</si>
  <si>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</si>
  <si>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</si>
  <si>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</si>
  <si>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</si>
  <si>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</si>
  <si>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</si>
  <si>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</si>
  <si>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</si>
  <si>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</si>
  <si>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</si>
  <si>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</si>
  <si>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</si>
  <si>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</si>
  <si>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</si>
  <si>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</si>
  <si>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</si>
  <si>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</si>
  <si>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</si>
  <si>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</si>
  <si>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</si>
  <si>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</si>
  <si>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</si>
  <si>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</si>
  <si>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</si>
  <si>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</si>
  <si>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</si>
  <si>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</si>
  <si>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</si>
  <si>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</si>
  <si>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</si>
  <si>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</si>
  <si>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</si>
  <si>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</si>
  <si>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</si>
  <si>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</si>
  <si>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</si>
  <si>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</si>
  <si>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</si>
  <si>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</si>
  <si>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</si>
  <si>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</si>
  <si>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</si>
  <si>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</si>
  <si>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</si>
  <si>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</si>
  <si>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</si>
  <si>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</si>
  <si>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</si>
  <si>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</si>
  <si>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</si>
  <si>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</si>
  <si>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</si>
  <si>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</si>
  <si>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</si>
  <si>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</si>
  <si>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</si>
  <si>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</si>
  <si>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</si>
  <si>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</si>
  <si>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</si>
  <si>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</si>
  <si>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</si>
  <si>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</si>
  <si>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</si>
  <si>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</si>
  <si>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</si>
  <si>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</si>
  <si>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</si>
  <si>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</si>
  <si>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</si>
  <si>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</si>
  <si>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</si>
  <si>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</si>
  <si>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</si>
  <si>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</si>
  <si>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</si>
  <si>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</si>
  <si>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</si>
  <si>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</si>
  <si>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</si>
  <si>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</si>
  <si>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</si>
  <si>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</si>
  <si>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</si>
  <si>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</si>
  <si>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</si>
  <si>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</si>
  <si>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</si>
  <si>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</si>
  <si>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</si>
  <si>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</si>
  <si>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</si>
  <si>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</si>
  <si>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</si>
  <si>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</si>
  <si>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</si>
  <si>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</si>
  <si>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</si>
  <si>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</si>
  <si>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</si>
  <si>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</si>
  <si>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</si>
  <si>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</si>
  <si>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</si>
  <si>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</si>
  <si>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</si>
  <si>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</si>
  <si>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</si>
  <si>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</si>
  <si>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</si>
  <si>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</si>
  <si>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</si>
  <si>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</si>
  <si>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</si>
  <si>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</si>
  <si>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</si>
  <si>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</si>
  <si>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</si>
  <si>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</si>
  <si>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</si>
  <si>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</si>
  <si>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</si>
  <si>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</si>
  <si>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</si>
  <si>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</si>
  <si>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</si>
  <si>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</si>
  <si>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</si>
  <si>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</si>
  <si>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</si>
  <si>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</si>
  <si>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</si>
  <si>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</si>
  <si>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</si>
  <si>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</si>
  <si>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</si>
  <si>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</si>
  <si>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</si>
  <si>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</si>
  <si>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</si>
  <si>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</si>
  <si>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</si>
  <si>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</si>
  <si>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</si>
  <si>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</si>
  <si>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</si>
  <si>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</si>
  <si>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</si>
  <si>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</si>
  <si>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</si>
  <si>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</si>
  <si>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</si>
  <si>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</si>
  <si>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</si>
  <si>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</si>
  <si>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</si>
  <si>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</si>
  <si>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</si>
  <si>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</si>
  <si>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</si>
  <si>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</si>
  <si>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</si>
  <si>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</si>
  <si>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</si>
  <si>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</si>
  <si>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</si>
  <si>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</si>
  <si>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</si>
  <si>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</si>
  <si>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</si>
  <si>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</si>
  <si>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</si>
  <si>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</si>
  <si>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</si>
  <si>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</si>
  <si>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</si>
  <si>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</si>
  <si>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</si>
  <si>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</si>
  <si>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</si>
  <si>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</si>
  <si>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</si>
  <si>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</si>
  <si>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</si>
  <si>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</si>
  <si>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</si>
  <si>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</si>
  <si>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</si>
  <si>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</si>
  <si>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</si>
  <si>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</si>
  <si>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</si>
  <si>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</si>
  <si>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</si>
  <si>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</si>
  <si>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</si>
  <si>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</si>
  <si>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</si>
  <si>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</si>
  <si>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</si>
  <si>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</si>
  <si>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</si>
  <si>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</si>
  <si>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</si>
  <si>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</si>
  <si>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</si>
  <si>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</si>
  <si>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</si>
  <si>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</si>
  <si>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</si>
  <si>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</si>
  <si>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</si>
  <si>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</si>
  <si>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</si>
  <si>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</si>
  <si>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</si>
  <si>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</si>
  <si>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</si>
  <si>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</si>
  <si>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</si>
  <si>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</si>
  <si>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</si>
  <si>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</si>
  <si>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</si>
  <si>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</si>
  <si>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</si>
  <si>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</si>
  <si>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</si>
  <si>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</si>
  <si>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</si>
  <si>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</si>
  <si>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</si>
  <si>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</si>
  <si>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</si>
  <si>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</si>
  <si>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</si>
  <si>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</si>
  <si>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</si>
  <si>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</si>
  <si>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</si>
  <si>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</si>
  <si>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</si>
  <si>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</si>
  <si>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</si>
  <si>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</si>
  <si>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</si>
  <si>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</si>
  <si>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</si>
  <si>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</si>
  <si>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</si>
  <si>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</si>
  <si>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</si>
  <si>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</si>
  <si>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</si>
  <si>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</si>
  <si>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</si>
  <si>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</si>
  <si>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</si>
  <si>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</si>
  <si>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</si>
  <si>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</si>
  <si>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</si>
  <si>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</si>
  <si>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</si>
  <si>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</si>
  <si>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</si>
  <si>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</si>
  <si>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</si>
  <si>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</si>
  <si>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</si>
  <si>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</si>
  <si>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</si>
  <si>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</si>
  <si>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</si>
  <si>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</si>
  <si>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</si>
  <si>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</si>
  <si>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</si>
  <si>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</si>
  <si>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</si>
  <si>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</si>
  <si>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</si>
  <si>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</si>
  <si>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</si>
  <si>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</si>
  <si>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</si>
  <si>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</si>
  <si>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</si>
  <si>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</si>
  <si>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</si>
  <si>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</si>
  <si>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</si>
  <si>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</si>
  <si>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</si>
  <si>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</si>
  <si>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</si>
  <si>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</si>
  <si>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</si>
  <si>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</si>
  <si>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</si>
  <si>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</si>
  <si>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</si>
  <si>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</si>
  <si>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</si>
  <si>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</si>
  <si>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</si>
  <si>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</si>
  <si>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</si>
  <si>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</si>
  <si>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</si>
  <si>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</si>
  <si>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</si>
  <si>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</si>
  <si>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</si>
  <si>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</si>
  <si>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</si>
  <si>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</si>
  <si>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</si>
  <si>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</si>
  <si>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</si>
  <si>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</si>
  <si>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</si>
  <si>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</si>
  <si>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</si>
  <si>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</si>
  <si>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</si>
  <si>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</si>
  <si>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</si>
  <si>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</si>
  <si>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</si>
  <si>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</si>
  <si>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</si>
  <si>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</si>
  <si>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</si>
  <si>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</si>
  <si>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</si>
  <si>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</si>
  <si>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</si>
  <si>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</si>
  <si>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</si>
  <si>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</si>
  <si>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</si>
  <si>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</si>
  <si>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</si>
  <si>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</si>
  <si>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</si>
  <si>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</si>
  <si>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</si>
  <si>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</si>
  <si>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</si>
  <si>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</si>
  <si>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</si>
  <si>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</si>
  <si>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</si>
  <si>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</si>
  <si>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</si>
  <si>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</si>
  <si>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</si>
  <si>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</si>
  <si>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</si>
  <si>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</si>
  <si>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</si>
  <si>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</si>
  <si>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</si>
  <si>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</si>
  <si>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</si>
  <si>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</si>
  <si>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</si>
  <si>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</si>
  <si>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</si>
  <si>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</si>
  <si>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</si>
  <si>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</si>
  <si>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</si>
  <si>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</si>
  <si>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</si>
  <si>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</si>
  <si>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</si>
  <si>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</si>
  <si>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</si>
  <si>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</si>
  <si>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</si>
  <si>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</si>
  <si>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</si>
  <si>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</si>
  <si>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</si>
  <si>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</si>
  <si>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</si>
  <si>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</si>
  <si>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</si>
  <si>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</si>
  <si>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</si>
  <si>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</si>
  <si>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</si>
  <si>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</si>
  <si>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</si>
  <si>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</si>
  <si>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</si>
  <si>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</si>
  <si>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</si>
  <si>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</si>
  <si>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</si>
  <si>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</si>
  <si>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</si>
  <si>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</si>
  <si>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</si>
  <si>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</si>
  <si>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</si>
  <si>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</si>
  <si>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</si>
  <si>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</si>
  <si>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</si>
  <si>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</si>
  <si>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</si>
  <si>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</si>
  <si>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</si>
  <si>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</si>
  <si>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</si>
  <si>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</si>
  <si>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</si>
  <si>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</si>
  <si>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</si>
  <si>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</si>
  <si>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</si>
  <si>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</si>
  <si>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</si>
  <si>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</si>
  <si>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</si>
  <si>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</si>
  <si>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</si>
  <si>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</si>
  <si>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</si>
  <si>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</si>
  <si>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</si>
  <si>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</si>
  <si>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</si>
  <si>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</si>
  <si>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</si>
  <si>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</si>
  <si>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</si>
  <si>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</si>
  <si>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</si>
  <si>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</si>
  <si>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</si>
  <si>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</si>
  <si>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</si>
  <si>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</si>
  <si>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</si>
  <si>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</si>
  <si>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</si>
  <si>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</si>
  <si>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</si>
  <si>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</si>
  <si>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</si>
  <si>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</si>
  <si>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</si>
  <si>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</si>
  <si>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</si>
  <si>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</si>
  <si>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</si>
  <si>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</si>
  <si>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</si>
  <si>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</si>
  <si>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</si>
  <si>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</si>
  <si>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</si>
  <si>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</si>
  <si>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</si>
  <si>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</si>
  <si>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</si>
  <si>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</si>
  <si>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</si>
  <si>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</si>
  <si>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</si>
  <si>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</si>
  <si>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</si>
  <si>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</si>
  <si>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</si>
  <si>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</si>
  <si>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</si>
  <si>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</si>
  <si>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</si>
  <si>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</si>
  <si>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</si>
  <si>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</si>
  <si>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</si>
  <si>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</si>
  <si>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</si>
  <si>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</si>
  <si>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</si>
  <si>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</si>
  <si>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</si>
  <si>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</si>
  <si>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</si>
  <si>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</si>
  <si>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</si>
  <si>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</si>
  <si>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</si>
  <si>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</si>
  <si>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</si>
  <si>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</si>
  <si>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</si>
  <si>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</si>
  <si>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</si>
  <si>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</si>
  <si>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</si>
  <si>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</si>
  <si>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</si>
  <si>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</si>
  <si>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</si>
  <si>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</si>
  <si>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</si>
  <si>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</si>
  <si>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</si>
  <si>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</si>
  <si>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</si>
  <si>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</si>
  <si>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</si>
  <si>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</si>
  <si>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</si>
  <si>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</si>
  <si>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</si>
  <si>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</si>
  <si>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</si>
  <si>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</si>
  <si>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</si>
  <si>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</si>
  <si>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</si>
  <si>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</si>
  <si>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</si>
  <si>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</si>
  <si>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</si>
  <si>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</si>
  <si>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</si>
  <si>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</si>
  <si>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</si>
  <si>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</si>
  <si>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</si>
  <si>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</si>
  <si>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</si>
  <si>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</si>
  <si>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</si>
  <si>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</si>
  <si>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</si>
  <si>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</si>
  <si>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</si>
  <si>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</si>
  <si>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</si>
  <si>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</si>
  <si>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</si>
  <si>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</si>
  <si>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</si>
  <si>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</si>
  <si>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</si>
  <si>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</si>
  <si>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</si>
  <si>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</si>
  <si>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</si>
  <si>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</si>
  <si>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</si>
  <si>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</si>
  <si>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</si>
  <si>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</si>
  <si>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</si>
  <si>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</si>
  <si>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</si>
  <si>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</si>
  <si>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</si>
  <si>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</si>
  <si>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</si>
  <si>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</si>
  <si>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</si>
  <si>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</si>
  <si>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</si>
  <si>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</si>
  <si>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</si>
  <si>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</si>
  <si>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</si>
  <si>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</si>
  <si>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</si>
  <si>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</si>
  <si>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</si>
  <si>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</si>
  <si>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</si>
  <si>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</si>
  <si>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</si>
  <si>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</si>
  <si>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</si>
  <si>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</si>
  <si>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</si>
  <si>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</si>
  <si>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</si>
  <si>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</si>
  <si>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</si>
  <si>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</si>
  <si>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</si>
  <si>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</si>
  <si>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</si>
  <si>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</si>
  <si>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</si>
  <si>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</si>
  <si>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</si>
  <si>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</si>
  <si>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</si>
  <si>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</si>
  <si>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</si>
  <si>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</si>
  <si>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</si>
  <si>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</si>
  <si>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</si>
  <si>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</si>
  <si>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</si>
  <si>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</si>
  <si>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</si>
  <si>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</si>
  <si>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</si>
  <si>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</si>
  <si>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</si>
  <si>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</si>
  <si>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</si>
  <si>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</si>
  <si>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</si>
  <si>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</si>
  <si>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</si>
  <si>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</si>
  <si>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</si>
  <si>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</si>
  <si>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</si>
  <si>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</si>
  <si>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</si>
  <si>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</si>
  <si>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</si>
  <si>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</si>
  <si>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</si>
  <si>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</si>
  <si>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</si>
  <si>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</si>
  <si>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</si>
  <si>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</si>
  <si>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</si>
  <si>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</si>
  <si>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</si>
  <si>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</si>
  <si>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</si>
  <si>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</si>
  <si>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</si>
  <si>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</si>
  <si>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</si>
  <si>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</si>
  <si>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</si>
  <si>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</si>
  <si>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</si>
  <si>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</si>
  <si>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</si>
  <si>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</si>
  <si>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</si>
  <si>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</si>
  <si>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</si>
  <si>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</si>
  <si>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</si>
  <si>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</si>
  <si>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</si>
  <si>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</si>
  <si>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</si>
  <si>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</si>
  <si>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</si>
  <si>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</si>
  <si>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</si>
  <si>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</si>
  <si>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</si>
  <si>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</si>
  <si>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</si>
  <si>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</si>
  <si>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</si>
  <si>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</si>
  <si>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</si>
  <si>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</si>
  <si>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</si>
  <si>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</si>
  <si>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</si>
  <si>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</si>
  <si>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</si>
  <si>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</si>
  <si>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</si>
  <si>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</si>
  <si>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</si>
  <si>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</si>
  <si>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</si>
  <si>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</si>
  <si>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</si>
  <si>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</si>
  <si>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</si>
  <si>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</si>
  <si>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</si>
  <si>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</si>
  <si>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</si>
  <si>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</si>
  <si>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</si>
  <si>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</si>
  <si>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</si>
  <si>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</si>
  <si>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</si>
  <si>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</si>
  <si>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</si>
  <si>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</si>
  <si>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</si>
  <si>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</si>
  <si>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</si>
  <si>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</si>
  <si>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</si>
  <si>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</si>
  <si>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</si>
  <si>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</si>
  <si>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</si>
  <si>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</si>
  <si>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</si>
  <si>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</si>
  <si>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</si>
  <si>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</si>
  <si>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</si>
  <si>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</si>
  <si>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</si>
  <si>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</si>
  <si>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</si>
  <si>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</si>
  <si>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</si>
  <si>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</si>
  <si>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</si>
  <si>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</si>
  <si>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</si>
  <si>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</si>
  <si>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</si>
  <si>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</si>
  <si>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</si>
  <si>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</si>
  <si>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</si>
  <si>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</si>
  <si>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</si>
  <si>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</si>
  <si>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</si>
  <si>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</si>
  <si>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</si>
  <si>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</si>
  <si>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</si>
  <si>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</si>
  <si>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</si>
  <si>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</si>
  <si>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</si>
  <si>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</si>
  <si>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</si>
  <si>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</si>
  <si>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</si>
  <si>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</si>
  <si>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</si>
  <si>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</si>
  <si>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</si>
  <si>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</si>
  <si>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</si>
  <si>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</si>
  <si>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</si>
  <si>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</si>
  <si>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</si>
  <si>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</si>
  <si>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</si>
  <si>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</si>
  <si>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</si>
  <si>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</si>
  <si>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</si>
  <si>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</si>
  <si>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</si>
  <si>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</si>
  <si>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</si>
  <si>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</si>
  <si>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</si>
  <si>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</si>
  <si>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</si>
  <si>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</si>
  <si>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</si>
  <si>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</si>
  <si>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</si>
  <si>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</si>
  <si>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</si>
  <si>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</si>
  <si>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</si>
  <si>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</si>
  <si>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</si>
  <si>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</si>
  <si>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</si>
  <si>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</si>
  <si>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</si>
  <si>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</si>
  <si>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</si>
  <si>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</si>
  <si>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</si>
  <si>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</si>
  <si>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</si>
  <si>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</si>
  <si>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</si>
  <si>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</si>
  <si>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</si>
  <si>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</si>
  <si>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</si>
  <si>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</si>
  <si>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</si>
  <si>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</si>
  <si>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</si>
  <si>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</si>
  <si>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</si>
  <si>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</si>
  <si>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</si>
  <si>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</si>
  <si>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</si>
  <si>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</si>
  <si>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</si>
  <si>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</si>
  <si>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</si>
  <si>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</si>
  <si>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</si>
  <si>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</si>
  <si>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</si>
  <si>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</si>
  <si>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</si>
  <si>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</si>
  <si>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</si>
  <si>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</si>
  <si>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</si>
  <si>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</si>
  <si>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</si>
  <si>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</si>
  <si>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</si>
  <si>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</si>
  <si>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</si>
  <si>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</si>
  <si>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</si>
  <si>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</si>
  <si>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</si>
  <si>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</si>
  <si>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</si>
  <si>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</si>
  <si>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</si>
  <si>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</si>
  <si>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</si>
  <si>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</si>
  <si>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</si>
  <si>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</si>
  <si>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</si>
  <si>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</si>
  <si>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</si>
  <si>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</si>
  <si>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</si>
  <si>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</si>
  <si>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</si>
  <si>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</si>
  <si>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</si>
  <si>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</si>
  <si>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</si>
  <si>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</si>
  <si>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</si>
  <si>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</si>
  <si>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</si>
  <si>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</si>
  <si>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</si>
  <si>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</si>
  <si>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</si>
  <si>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</si>
  <si>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</si>
  <si>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</si>
  <si>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</si>
  <si>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</si>
  <si>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</si>
  <si>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</si>
  <si>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</si>
  <si>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</si>
  <si>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</si>
  <si>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</si>
  <si>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</si>
  <si>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</si>
  <si>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</si>
  <si>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</si>
  <si>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</si>
  <si>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</si>
  <si>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</si>
  <si>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</si>
  <si>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</si>
  <si>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</si>
  <si>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</si>
  <si>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</si>
  <si>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</si>
  <si>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</si>
  <si>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</si>
  <si>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</si>
  <si>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</si>
  <si>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</si>
  <si>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</si>
  <si>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</si>
  <si>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</si>
  <si>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</si>
  <si>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</si>
  <si>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</si>
  <si>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</si>
  <si>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</si>
  <si>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</si>
  <si>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</si>
  <si>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</si>
  <si>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</si>
  <si>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</si>
  <si>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</si>
  <si>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</si>
  <si>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</si>
  <si>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</si>
  <si>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</si>
  <si>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</si>
  <si>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</si>
  <si>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</si>
  <si>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</si>
  <si>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</si>
  <si>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</si>
  <si>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</si>
  <si>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</si>
  <si>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</si>
  <si>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</si>
  <si>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</si>
  <si>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</si>
  <si>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</si>
  <si>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</si>
  <si>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</si>
  <si>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</si>
  <si>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</si>
  <si>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</si>
  <si>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</si>
  <si>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</si>
  <si>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</si>
  <si>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</si>
  <si>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</si>
  <si>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</si>
  <si>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</si>
  <si>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</si>
  <si>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</si>
  <si>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</si>
  <si>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</si>
  <si>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</si>
  <si>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</si>
  <si>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</si>
  <si>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</si>
  <si>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</si>
  <si>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</si>
  <si>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</si>
  <si>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</si>
  <si>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</si>
  <si>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</si>
  <si>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</si>
  <si>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</si>
  <si>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</si>
  <si>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</si>
  <si>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</si>
  <si>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</si>
  <si>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</si>
  <si>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</si>
  <si>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</si>
  <si>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</si>
  <si>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</si>
  <si>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</si>
  <si>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</si>
  <si>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</si>
  <si>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</si>
  <si>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</si>
  <si>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</si>
  <si>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</si>
  <si>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</si>
  <si>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</si>
  <si>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</si>
  <si>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</si>
  <si>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</si>
  <si>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</si>
  <si>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</si>
  <si>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</si>
  <si>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</si>
  <si>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</si>
  <si>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</si>
  <si>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</si>
  <si>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</si>
  <si>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</si>
  <si>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</si>
  <si>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</si>
  <si>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</si>
  <si>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</si>
  <si>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</si>
  <si>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</si>
  <si>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</si>
  <si>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</si>
  <si>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</si>
  <si>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</si>
  <si>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</si>
  <si>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</si>
  <si>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</si>
  <si>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</si>
  <si>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</si>
  <si>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</si>
  <si>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</si>
  <si>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</si>
  <si>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</si>
  <si>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</si>
  <si>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</si>
  <si>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</si>
  <si>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</si>
  <si>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</si>
  <si>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</si>
  <si>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</si>
  <si>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</si>
  <si>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</si>
  <si>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</si>
  <si>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</si>
  <si>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</si>
  <si>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</si>
  <si>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</si>
  <si>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</si>
  <si>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</si>
  <si>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</si>
  <si>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</si>
  <si>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</si>
  <si>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</si>
  <si>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</si>
  <si>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</si>
  <si>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</si>
  <si>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</si>
  <si>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</si>
  <si>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</si>
  <si>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</si>
  <si>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</si>
  <si>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</si>
  <si>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</si>
  <si>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</si>
  <si>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</si>
  <si>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</si>
  <si>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</si>
  <si>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</si>
  <si>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</si>
  <si>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</si>
  <si>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</si>
  <si>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</si>
  <si>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</si>
  <si>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</si>
  <si>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</si>
  <si>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</si>
  <si>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</si>
  <si>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</si>
  <si>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</si>
  <si>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</si>
  <si>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</si>
  <si>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</si>
  <si>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</si>
  <si>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</si>
  <si>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</si>
  <si>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</si>
  <si>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</si>
  <si>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</si>
  <si>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</si>
  <si>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</si>
  <si>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</si>
  <si>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</si>
  <si>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</si>
  <si>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</si>
  <si>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</si>
  <si>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</si>
  <si>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</si>
  <si>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</si>
  <si>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</si>
  <si>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</si>
  <si>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</si>
  <si>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</si>
  <si>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</si>
  <si>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</si>
  <si>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</si>
  <si>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</si>
  <si>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</si>
  <si>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</si>
  <si>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</si>
  <si>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</si>
  <si>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</si>
  <si>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</si>
  <si>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</si>
  <si>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</si>
  <si>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</si>
  <si>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</si>
  <si>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</si>
  <si>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</si>
  <si>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</si>
  <si>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</si>
  <si>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</si>
  <si>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</si>
  <si>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</si>
  <si>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</si>
  <si>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</si>
  <si>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</si>
  <si>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</si>
  <si>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</si>
  <si>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</si>
  <si>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</si>
  <si>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</si>
  <si>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</si>
  <si>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</si>
  <si>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</si>
  <si>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</si>
  <si>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</si>
  <si>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</si>
  <si>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</si>
  <si>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</si>
  <si>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</si>
  <si>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</si>
  <si>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</si>
  <si>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</si>
  <si>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</si>
  <si>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</si>
  <si>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</si>
  <si>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</si>
  <si>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</si>
  <si>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</si>
  <si>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</si>
  <si>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</si>
  <si>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</si>
  <si>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</si>
  <si>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</si>
  <si>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</si>
  <si>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</si>
  <si>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</si>
  <si>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</si>
  <si>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</si>
  <si>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</si>
  <si>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</si>
  <si>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</si>
  <si>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</si>
  <si>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</si>
  <si>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</si>
  <si>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</si>
  <si>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</si>
  <si>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</si>
  <si>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</si>
  <si>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</si>
  <si>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</si>
  <si>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</si>
  <si>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</si>
  <si>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</si>
  <si>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</si>
  <si>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</si>
  <si>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</si>
  <si>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</si>
  <si>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</si>
  <si>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</si>
  <si>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</si>
  <si>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</si>
  <si>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</si>
  <si>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</si>
  <si>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</si>
  <si>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</si>
  <si>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</si>
  <si>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</si>
  <si>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</si>
  <si>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</si>
  <si>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</si>
  <si>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</si>
  <si>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</si>
  <si>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</si>
  <si>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</si>
  <si>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</si>
  <si>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</si>
  <si>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</si>
  <si>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</si>
  <si>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</si>
  <si>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</si>
  <si>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</si>
  <si>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</si>
  <si>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</si>
  <si>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</si>
  <si>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</si>
  <si>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</si>
  <si>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</si>
  <si>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</si>
  <si>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</si>
  <si>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</si>
  <si>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</si>
  <si>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</si>
  <si>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</si>
  <si>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</si>
  <si>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</si>
  <si>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</si>
  <si>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</si>
  <si>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</si>
  <si>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</si>
  <si>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</si>
  <si>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</si>
  <si>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</si>
  <si>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</si>
  <si>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</si>
  <si>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</si>
  <si>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</si>
  <si>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</si>
  <si>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</si>
  <si>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</si>
  <si>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</si>
  <si>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</si>
  <si>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</si>
  <si>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</si>
  <si>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</si>
  <si>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</si>
  <si>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</si>
  <si>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</si>
  <si>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</si>
  <si>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</si>
  <si>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</si>
  <si>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</si>
  <si>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</si>
  <si>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</si>
  <si>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</si>
  <si>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</si>
  <si>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</si>
  <si>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</si>
  <si>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</si>
  <si>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</si>
  <si>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</si>
  <si>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</si>
  <si>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</si>
  <si>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</si>
  <si>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</si>
  <si>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</si>
  <si>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</si>
  <si>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</si>
  <si>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</si>
  <si>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</si>
  <si>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</si>
  <si>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</si>
  <si>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</si>
  <si>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</si>
  <si>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</si>
  <si>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</si>
  <si>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</si>
  <si>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</si>
  <si>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</si>
  <si>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</si>
  <si>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</si>
  <si>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</si>
  <si>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</si>
  <si>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</si>
  <si>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</si>
  <si>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</si>
  <si>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</si>
  <si>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</si>
  <si>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</si>
  <si>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</si>
  <si>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</si>
  <si>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</si>
  <si>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</si>
  <si>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</si>
  <si>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</si>
  <si>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</si>
  <si>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</si>
  <si>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</si>
  <si>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</si>
  <si>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</si>
  <si>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</si>
  <si>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</si>
  <si>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</si>
  <si>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</si>
  <si>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</si>
  <si>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</si>
  <si>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</si>
  <si>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</si>
  <si>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</si>
  <si>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</si>
  <si>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</si>
  <si>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</si>
  <si>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</si>
  <si>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</si>
  <si>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</si>
  <si>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</si>
  <si>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</si>
  <si>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</si>
  <si>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</si>
  <si>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</si>
  <si>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</si>
  <si>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</si>
  <si>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</si>
  <si>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</si>
  <si>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</si>
  <si>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</si>
  <si>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</si>
  <si>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</si>
  <si>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</si>
  <si>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</si>
  <si>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</si>
  <si>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</si>
  <si>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</si>
  <si>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</si>
  <si>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</si>
  <si>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</si>
  <si>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</si>
  <si>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</si>
  <si>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</si>
  <si>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</si>
  <si>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</si>
  <si>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</si>
  <si>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</si>
  <si>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</si>
  <si>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</si>
  <si>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</si>
  <si>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</si>
  <si>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</si>
  <si>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</si>
  <si>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</si>
  <si>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</si>
  <si>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</si>
  <si>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</si>
  <si>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</si>
  <si>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</si>
  <si>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</si>
  <si>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</si>
  <si>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</si>
  <si>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</si>
  <si>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</si>
  <si>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</si>
  <si>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</si>
  <si>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</si>
  <si>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</si>
  <si>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</si>
  <si>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</si>
  <si>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</si>
  <si>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</si>
  <si>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</si>
  <si>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</si>
  <si>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</si>
  <si>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</si>
  <si>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</si>
  <si>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</si>
  <si>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</si>
  <si>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</si>
  <si>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</si>
  <si>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</si>
  <si>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</si>
  <si>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</si>
  <si>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</si>
  <si>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</si>
  <si>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</si>
  <si>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</si>
  <si>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</si>
  <si>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</si>
  <si>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</si>
  <si>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</si>
  <si>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</si>
  <si>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</si>
  <si>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</si>
  <si>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</si>
  <si>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</si>
  <si>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</si>
  <si>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</si>
  <si>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</si>
  <si>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</si>
  <si>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</si>
  <si>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</si>
  <si>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</si>
  <si>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</si>
  <si>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</si>
  <si>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</si>
  <si>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</si>
  <si>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</si>
  <si>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</si>
  <si>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</si>
  <si>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</si>
  <si>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</si>
  <si>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</si>
  <si>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</si>
  <si>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</si>
  <si>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</si>
  <si>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</si>
  <si>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</si>
  <si>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</si>
  <si>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</si>
  <si>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</si>
  <si>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</si>
  <si>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</si>
  <si>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</si>
  <si>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</si>
  <si>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</si>
  <si>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</si>
  <si>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</si>
  <si>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</si>
  <si>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</si>
  <si>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</si>
  <si>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</si>
  <si>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</si>
  <si>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</si>
  <si>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</si>
  <si>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</si>
  <si>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</si>
  <si>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</si>
  <si>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</si>
  <si>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</si>
  <si>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</si>
  <si>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</si>
  <si>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</si>
  <si>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</si>
  <si>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</si>
  <si>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</si>
  <si>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</si>
  <si>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</si>
  <si>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</si>
  <si>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</si>
  <si>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</si>
  <si>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</si>
  <si>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</si>
  <si>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</si>
  <si>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</si>
  <si>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</si>
  <si>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</si>
  <si>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</si>
  <si>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</si>
  <si>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</si>
  <si>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</si>
  <si>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</si>
  <si>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</si>
  <si>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</si>
  <si>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</si>
  <si>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</si>
  <si>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</si>
  <si>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</si>
  <si>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</si>
  <si>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</si>
  <si>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</si>
  <si>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</si>
  <si>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</si>
  <si>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</si>
  <si>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</si>
  <si>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</si>
  <si>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</si>
  <si>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</si>
  <si>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</si>
  <si>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</si>
  <si>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</si>
  <si>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</si>
  <si>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</si>
  <si>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</si>
  <si>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</si>
  <si>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</si>
  <si>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</si>
  <si>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</si>
  <si>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</si>
  <si>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</si>
  <si>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</si>
  <si>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</si>
  <si>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</si>
  <si>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</si>
  <si>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</si>
  <si>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</si>
  <si>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</si>
  <si>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</si>
  <si>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</si>
  <si>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</si>
  <si>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</si>
  <si>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</si>
  <si>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</si>
  <si>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</si>
  <si>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</si>
  <si>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</si>
  <si>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</si>
  <si>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</si>
  <si>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</si>
  <si>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</si>
  <si>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</si>
  <si>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</si>
  <si>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</si>
  <si>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</si>
  <si>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</si>
  <si>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</si>
  <si>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</si>
  <si>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</si>
  <si>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</si>
  <si>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</si>
  <si>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</si>
  <si>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</si>
  <si>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</si>
  <si>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</si>
  <si>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</si>
  <si>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</si>
  <si>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</si>
  <si>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</si>
  <si>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</si>
  <si>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</si>
  <si>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</si>
  <si>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</si>
  <si>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</si>
  <si>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</si>
  <si>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</si>
  <si>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</si>
  <si>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</si>
  <si>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</si>
  <si>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</si>
  <si>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</si>
  <si>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</si>
  <si>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</si>
  <si>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</si>
  <si>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</si>
  <si>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</si>
  <si>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</si>
  <si>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</si>
  <si>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</si>
  <si>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</si>
  <si>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</si>
  <si>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</si>
  <si>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</si>
  <si>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</si>
  <si>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</si>
  <si>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</si>
  <si>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</si>
  <si>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</si>
  <si>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</si>
  <si>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</si>
  <si>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</si>
  <si>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</si>
  <si>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</si>
  <si>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</si>
  <si>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</si>
  <si>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</si>
  <si>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</si>
  <si>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</si>
  <si>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</si>
  <si>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</si>
  <si>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</si>
  <si>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</si>
  <si>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</si>
  <si>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</si>
  <si>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</si>
  <si>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</si>
  <si>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</si>
  <si>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</si>
  <si>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</si>
  <si>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</si>
  <si>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</si>
  <si>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</si>
  <si>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</si>
  <si>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</si>
  <si>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</si>
  <si>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</si>
  <si>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</si>
  <si>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</si>
  <si>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</si>
  <si>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</si>
  <si>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</si>
  <si>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</si>
  <si>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</si>
  <si>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</si>
  <si>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</si>
  <si>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</si>
  <si>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</si>
  <si>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</si>
  <si>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</si>
  <si>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</si>
  <si>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</si>
  <si>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</si>
  <si>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</si>
  <si>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</si>
  <si>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</si>
  <si>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</si>
  <si>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</si>
  <si>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</si>
  <si>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</si>
  <si>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</si>
  <si>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</si>
  <si>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</si>
  <si>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</si>
  <si>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</si>
  <si>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</si>
  <si>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</si>
  <si>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</si>
  <si>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</si>
  <si>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</si>
  <si>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</si>
  <si>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</si>
  <si>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</si>
  <si>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</si>
  <si>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</si>
  <si>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</si>
  <si>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</si>
  <si>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</si>
  <si>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</si>
  <si>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</si>
  <si>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</si>
  <si>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</si>
  <si>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</si>
  <si>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</si>
  <si>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</si>
  <si>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</si>
  <si>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</si>
  <si>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</si>
  <si>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</si>
  <si>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</si>
  <si>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</si>
  <si>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</si>
  <si>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</si>
  <si>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</si>
  <si>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</si>
  <si>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</si>
  <si>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</si>
  <si>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</si>
  <si>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</si>
  <si>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</si>
  <si>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</si>
  <si>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</si>
  <si>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</si>
  <si>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</si>
  <si>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</si>
  <si>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</si>
  <si>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</si>
  <si>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</si>
  <si>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</si>
  <si>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</si>
  <si>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</si>
  <si>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</si>
  <si>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</si>
  <si>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</si>
  <si>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</si>
  <si>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</si>
  <si>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</si>
  <si>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</si>
  <si>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</si>
  <si>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</si>
  <si>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</si>
  <si>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</si>
  <si>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</si>
  <si>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</si>
  <si>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</si>
  <si>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</si>
  <si>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</si>
  <si>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</si>
  <si>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</si>
  <si>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</si>
  <si>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</si>
  <si>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</si>
  <si>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</si>
  <si>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</si>
  <si>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</si>
  <si>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</si>
  <si>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</si>
  <si>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</si>
  <si>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</si>
  <si>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</si>
  <si>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</si>
  <si>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</si>
  <si>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</si>
  <si>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</si>
  <si>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</si>
  <si>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</si>
  <si>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</si>
  <si>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</si>
  <si>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</si>
  <si>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</si>
  <si>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</si>
  <si>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</si>
  <si>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</si>
  <si>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</si>
  <si>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</si>
  <si>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</si>
  <si>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</si>
  <si>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</si>
  <si>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</si>
  <si>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</si>
  <si>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</si>
  <si>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</si>
  <si>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</si>
  <si>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</si>
  <si>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</si>
  <si>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</si>
  <si>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</si>
  <si>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</si>
  <si>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</si>
  <si>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</si>
  <si>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</si>
  <si>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</si>
  <si>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</si>
  <si>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</si>
  <si>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</si>
  <si>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</si>
  <si>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</si>
  <si>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</si>
  <si>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</si>
  <si>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</si>
  <si>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</si>
  <si>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</si>
  <si>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</si>
  <si>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</si>
  <si>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</si>
  <si>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</si>
  <si>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</si>
  <si>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</si>
  <si>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</si>
  <si>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</si>
  <si>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</si>
  <si>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</si>
  <si>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</si>
  <si>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</si>
  <si>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</si>
  <si>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</si>
  <si>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</si>
  <si>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</si>
  <si>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</si>
  <si>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</si>
  <si>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</si>
  <si>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</si>
  <si>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</si>
  <si>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</si>
  <si>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</si>
  <si>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</si>
  <si>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</si>
  <si>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</si>
  <si>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</si>
  <si>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</si>
  <si>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</si>
  <si>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</si>
  <si>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</si>
  <si>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</si>
  <si>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</si>
  <si>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</si>
  <si>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</si>
  <si>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</si>
  <si>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</si>
  <si>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</si>
  <si>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</si>
  <si>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</si>
  <si>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</si>
  <si>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</si>
  <si>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</si>
  <si>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</si>
  <si>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</si>
  <si>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</si>
  <si>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</si>
  <si>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</si>
  <si>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</si>
  <si>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</si>
  <si>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</si>
  <si>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</si>
  <si>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</si>
  <si>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</si>
  <si>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</si>
  <si>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</si>
  <si>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</si>
  <si>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</si>
  <si>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</si>
  <si>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</si>
  <si>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</si>
  <si>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</si>
  <si>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</si>
  <si>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</si>
  <si>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</si>
  <si>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</si>
  <si>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</si>
  <si>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</si>
  <si>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</si>
  <si>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</si>
  <si>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</si>
  <si>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</si>
  <si>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</si>
  <si>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</si>
  <si>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</si>
  <si>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</si>
  <si>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</si>
  <si>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</si>
  <si>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</si>
  <si>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</si>
  <si>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</si>
  <si>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</si>
  <si>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</si>
  <si>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</si>
  <si>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</si>
  <si>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</si>
  <si>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</si>
  <si>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</si>
  <si>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</si>
  <si>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</si>
  <si>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</si>
  <si>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</si>
  <si>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</si>
  <si>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</si>
  <si>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</si>
  <si>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</si>
  <si>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</si>
  <si>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</si>
  <si>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</si>
  <si>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</si>
  <si>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</si>
  <si>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</si>
  <si>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</si>
  <si>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</si>
  <si>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</si>
  <si>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</si>
  <si>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</si>
  <si>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</si>
  <si>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</si>
  <si>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</si>
  <si>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</si>
  <si>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</si>
  <si>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</si>
  <si>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</si>
  <si>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</si>
  <si>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</si>
  <si>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</si>
  <si>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</si>
  <si>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</si>
  <si>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</si>
  <si>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</si>
  <si>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</si>
  <si>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</si>
  <si>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</si>
  <si>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</si>
  <si>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</si>
  <si>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</si>
  <si>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</si>
  <si>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</si>
  <si>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</si>
  <si>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</si>
  <si>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</si>
  <si>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</si>
  <si>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</si>
  <si>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</si>
  <si>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</si>
  <si>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</si>
  <si>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</si>
  <si>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</si>
  <si>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</si>
  <si>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</si>
  <si>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</si>
  <si>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</si>
  <si>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</si>
  <si>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</si>
  <si>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</si>
  <si>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</si>
  <si>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</si>
  <si>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</si>
  <si>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</si>
  <si>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</si>
  <si>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</si>
  <si>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</si>
  <si>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</si>
  <si>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</si>
  <si>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</si>
  <si>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</si>
  <si>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</si>
  <si>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</si>
  <si>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</si>
  <si>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</si>
  <si>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</si>
  <si>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</si>
  <si>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</si>
  <si>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</si>
  <si>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</si>
  <si>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</si>
  <si>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</si>
  <si>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</si>
  <si>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</si>
  <si>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</si>
  <si>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</si>
  <si>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</si>
  <si>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</si>
  <si>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</si>
  <si>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</si>
  <si>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</si>
  <si>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</si>
  <si>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</si>
  <si>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</si>
  <si>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</si>
  <si>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</si>
  <si>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</si>
  <si>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</si>
  <si>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</si>
  <si>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</si>
  <si>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</si>
  <si>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</si>
  <si>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</si>
  <si>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</si>
  <si>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</si>
  <si>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</si>
  <si>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</si>
  <si>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</si>
  <si>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</si>
  <si>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</si>
  <si>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</si>
  <si>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</si>
  <si>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</si>
  <si>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</si>
  <si>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</si>
  <si>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</si>
  <si>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</si>
  <si>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</si>
  <si>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</si>
  <si>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</si>
  <si>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</si>
  <si>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</si>
  <si>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</si>
  <si>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</si>
  <si>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</si>
  <si>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</si>
  <si>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</si>
  <si>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</si>
  <si>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</si>
  <si>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</si>
  <si>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</si>
  <si>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</si>
  <si>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</si>
  <si>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</si>
  <si>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</si>
  <si>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</si>
  <si>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</si>
  <si>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</si>
  <si>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</si>
  <si>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</si>
  <si>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</si>
  <si>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</si>
  <si>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</si>
  <si>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</si>
  <si>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</si>
  <si>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</si>
  <si>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</si>
  <si>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</si>
  <si>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</si>
  <si>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</si>
  <si>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</si>
  <si>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</si>
  <si>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</si>
  <si>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</si>
  <si>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</si>
  <si>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</si>
  <si>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</si>
  <si>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</si>
  <si>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</si>
  <si>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</si>
  <si>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</si>
  <si>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</si>
  <si>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</si>
  <si>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</si>
  <si>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</si>
  <si>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</si>
  <si>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</si>
  <si>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</si>
  <si>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</si>
  <si>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</si>
  <si>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</si>
  <si>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</si>
  <si>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</si>
  <si>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</si>
  <si>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</si>
  <si>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</si>
  <si>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</si>
  <si>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</si>
  <si>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</si>
  <si>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</si>
  <si>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</si>
  <si>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</si>
  <si>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</si>
  <si>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</si>
  <si>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</si>
  <si>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</si>
  <si>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</si>
  <si>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</si>
  <si>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</si>
  <si>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</si>
  <si>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</si>
  <si>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</si>
  <si>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</si>
  <si>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</si>
  <si>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</si>
  <si>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</si>
  <si>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</si>
  <si>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</si>
  <si>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</si>
  <si>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</si>
  <si>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</si>
  <si>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</si>
  <si>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</si>
  <si>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</si>
  <si>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</si>
  <si>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</si>
  <si>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</si>
  <si>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</si>
  <si>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</si>
  <si>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</si>
  <si>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</si>
  <si>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</si>
  <si>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</si>
  <si>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</si>
  <si>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</si>
  <si>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</si>
  <si>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</si>
  <si>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</si>
  <si>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</si>
  <si>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</si>
  <si>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</si>
  <si>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</si>
  <si>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</si>
  <si>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</si>
  <si>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</si>
  <si>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</si>
  <si>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</si>
  <si>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</si>
  <si>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</si>
  <si>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</si>
  <si>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</si>
  <si>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</si>
  <si>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</si>
  <si>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</si>
  <si>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</si>
  <si>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</si>
  <si>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</si>
  <si>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</si>
  <si>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</si>
  <si>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</si>
  <si>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</si>
  <si>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</si>
  <si>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</si>
  <si>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</si>
  <si>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</si>
  <si>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</si>
  <si>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</si>
  <si>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</si>
  <si>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</si>
  <si>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</si>
  <si>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</si>
  <si>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</si>
  <si>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</si>
  <si>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</si>
  <si>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</si>
  <si>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</si>
  <si>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</si>
  <si>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</si>
  <si>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</si>
  <si>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</si>
  <si>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</si>
  <si>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</si>
  <si>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</si>
  <si>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</si>
  <si>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</si>
  <si>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</si>
  <si>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</si>
  <si>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</si>
  <si>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</si>
  <si>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</si>
  <si>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</si>
  <si>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</si>
  <si>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</si>
  <si>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</si>
  <si>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</si>
  <si>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</si>
  <si>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</si>
  <si>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</si>
  <si>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</si>
  <si>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</si>
  <si>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</si>
  <si>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</si>
  <si>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</si>
  <si>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</si>
  <si>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</si>
  <si>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</si>
  <si>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</si>
  <si>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</si>
  <si>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</si>
  <si>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</si>
  <si>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</si>
  <si>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</si>
  <si>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</si>
  <si>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</si>
  <si>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</si>
  <si>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</si>
  <si>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</si>
  <si>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</si>
  <si>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</si>
  <si>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</si>
  <si>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</si>
  <si>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</si>
  <si>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</si>
  <si>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</si>
  <si>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</si>
  <si>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</si>
  <si>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</si>
  <si>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</si>
  <si>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</si>
  <si>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</si>
  <si>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</si>
  <si>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</si>
  <si>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</si>
  <si>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</si>
  <si>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</si>
  <si>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</si>
  <si>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</si>
  <si>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</si>
  <si>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</si>
  <si>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</si>
  <si>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</si>
  <si>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</si>
  <si>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</si>
  <si>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</si>
  <si>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</si>
  <si>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</si>
  <si>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</si>
  <si>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</si>
  <si>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</si>
  <si>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</si>
  <si>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</si>
  <si>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</si>
  <si>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</si>
  <si>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</si>
  <si>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</si>
  <si>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</si>
  <si>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</si>
  <si>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</si>
  <si>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</si>
  <si>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</si>
  <si>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</si>
  <si>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</si>
  <si>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</si>
  <si>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</si>
  <si>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</si>
  <si>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</si>
  <si>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</si>
  <si>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</si>
  <si>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</si>
  <si>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</si>
  <si>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</si>
  <si>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</si>
  <si>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</si>
  <si>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</si>
  <si>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</si>
  <si>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</si>
  <si>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</si>
  <si>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</si>
  <si>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</si>
  <si>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</si>
  <si>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</si>
  <si>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</si>
  <si>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</si>
  <si>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</si>
  <si>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</si>
  <si>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</si>
  <si>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</si>
  <si>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</si>
  <si>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</si>
  <si>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</si>
  <si>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</si>
  <si>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</si>
  <si>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</si>
  <si>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</si>
  <si>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</si>
  <si>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</si>
  <si>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</si>
  <si>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</si>
  <si>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</si>
  <si>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</si>
  <si>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</si>
  <si>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</si>
  <si>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</si>
  <si>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</si>
  <si>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</si>
  <si>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</si>
  <si>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</si>
  <si>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</si>
  <si>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</si>
  <si>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</si>
  <si>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</si>
  <si>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</si>
  <si>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</si>
  <si>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</si>
  <si>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</si>
  <si>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</si>
  <si>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</si>
  <si>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</si>
  <si>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</si>
  <si>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</si>
  <si>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</si>
  <si>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</si>
  <si>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</si>
  <si>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</si>
  <si>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</si>
  <si>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</si>
  <si>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</si>
  <si>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</si>
  <si>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</si>
  <si>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</si>
  <si>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</si>
  <si>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</si>
  <si>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</si>
  <si>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</si>
  <si>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</si>
  <si>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</si>
  <si>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</si>
  <si>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</si>
  <si>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</si>
  <si>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</si>
  <si>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</si>
  <si>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</si>
  <si>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</si>
  <si>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</si>
  <si>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</si>
  <si>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</si>
  <si>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</si>
  <si>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</si>
  <si>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</si>
  <si>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</si>
  <si>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</si>
  <si>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</si>
  <si>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</si>
  <si>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</si>
  <si>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</si>
  <si>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</si>
  <si>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</si>
  <si>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</si>
  <si>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</si>
  <si>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</si>
  <si>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</si>
  <si>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</si>
  <si>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</si>
  <si>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</si>
  <si>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</si>
  <si>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</si>
  <si>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</si>
  <si>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</si>
  <si>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</si>
  <si>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</si>
  <si>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</si>
  <si>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</si>
  <si>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</si>
  <si>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</si>
  <si>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</si>
  <si>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</si>
  <si>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</si>
  <si>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</si>
  <si>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</si>
  <si>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</si>
  <si>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</si>
  <si>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</si>
  <si>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</si>
  <si>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</si>
  <si>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</si>
  <si>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</si>
  <si>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</si>
  <si>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</si>
  <si>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</si>
  <si>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</si>
  <si>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</si>
  <si>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</si>
  <si>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</si>
  <si>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</si>
  <si>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</si>
  <si>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</si>
  <si>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</si>
  <si>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</si>
  <si>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</si>
  <si>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</si>
  <si>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</si>
  <si>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</si>
  <si>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</si>
  <si>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</si>
  <si>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</si>
  <si>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</si>
  <si>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</si>
  <si>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</si>
  <si>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</si>
  <si>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</si>
  <si>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</si>
  <si>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</si>
  <si>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</si>
  <si>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</si>
  <si>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</si>
  <si>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</si>
  <si>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</si>
  <si>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</si>
  <si>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</si>
  <si>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</si>
  <si>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</si>
  <si>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</si>
  <si>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</si>
  <si>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</si>
  <si>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</si>
  <si>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</si>
  <si>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</si>
  <si>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</si>
  <si>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</si>
  <si>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</si>
  <si>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</si>
  <si>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</si>
  <si>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</si>
  <si>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</si>
  <si>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</si>
  <si>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</si>
  <si>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</si>
  <si>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</si>
  <si>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</si>
  <si>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</si>
  <si>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</si>
  <si>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</si>
  <si>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</si>
  <si>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</si>
  <si>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</si>
  <si>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</si>
  <si>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</si>
  <si>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</si>
  <si>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</si>
  <si>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</si>
  <si>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</si>
  <si>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</si>
  <si>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</si>
  <si>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</si>
  <si>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</si>
  <si>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</si>
  <si>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</si>
  <si>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</si>
  <si>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</si>
  <si>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</si>
  <si>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</si>
  <si>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</si>
  <si>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</si>
  <si>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</si>
  <si>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</si>
  <si>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</si>
  <si>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</si>
  <si>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</si>
  <si>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</si>
  <si>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</si>
  <si>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</si>
  <si>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</si>
  <si>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</si>
  <si>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</si>
  <si>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</si>
  <si>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</si>
  <si>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</si>
  <si>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</si>
  <si>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</si>
  <si>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</si>
  <si>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</si>
  <si>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</si>
  <si>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</si>
  <si>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</si>
  <si>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</si>
  <si>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</si>
  <si>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</si>
  <si>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</si>
  <si>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</si>
  <si>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</si>
  <si>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</si>
  <si>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</si>
  <si>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</si>
  <si>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</si>
  <si>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</si>
  <si>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</si>
  <si>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</si>
  <si>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</si>
  <si>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</si>
  <si>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</si>
  <si>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</si>
  <si>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</si>
  <si>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</si>
  <si>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</si>
  <si>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</si>
  <si>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</si>
  <si>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</si>
  <si>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</si>
  <si>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</si>
  <si>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</si>
  <si>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</si>
  <si>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</si>
  <si>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</si>
  <si>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</si>
  <si>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</si>
  <si>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</si>
  <si>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</si>
  <si>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</si>
  <si>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</si>
  <si>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</si>
  <si>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</si>
  <si>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</si>
  <si>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</si>
  <si>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</si>
  <si>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</si>
  <si>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</si>
  <si>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</si>
  <si>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</si>
  <si>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</si>
  <si>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</si>
  <si>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</si>
  <si>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</si>
  <si>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</si>
  <si>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</si>
  <si>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</si>
  <si>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</si>
  <si>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</si>
  <si>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</si>
  <si>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</si>
  <si>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</si>
  <si>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</si>
  <si>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</si>
  <si>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</si>
  <si>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</si>
  <si>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</si>
  <si>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</si>
  <si>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</si>
  <si>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</si>
  <si>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</si>
  <si>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</si>
  <si>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</si>
  <si>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</si>
  <si>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</si>
  <si>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</si>
  <si>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</si>
  <si>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</si>
  <si>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</si>
  <si>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</si>
  <si>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</si>
  <si>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</si>
  <si>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</si>
  <si>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</si>
  <si>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</si>
  <si>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</si>
  <si>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</si>
  <si>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</si>
  <si>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</si>
  <si>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</si>
  <si>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</si>
  <si>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</si>
  <si>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</si>
  <si>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</si>
  <si>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</si>
  <si>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</si>
  <si>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</si>
  <si>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</si>
  <si>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</si>
  <si>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</si>
  <si>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</si>
  <si>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</si>
  <si>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</si>
  <si>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</si>
  <si>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</si>
  <si>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</si>
  <si>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</si>
  <si>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</si>
  <si>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</si>
  <si>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</si>
  <si>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</si>
  <si>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</si>
  <si>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</si>
  <si>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</si>
  <si>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</si>
  <si>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</si>
  <si>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</si>
  <si>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</si>
  <si>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</si>
  <si>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</si>
  <si>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</si>
  <si>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</si>
  <si>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</si>
  <si>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</si>
  <si>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</si>
  <si>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</si>
  <si>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</si>
  <si>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</si>
  <si>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</si>
  <si>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</si>
  <si>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</si>
  <si>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</si>
  <si>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</si>
  <si>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</si>
  <si>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</si>
  <si>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</si>
  <si>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</si>
  <si>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</si>
  <si>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</si>
  <si>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</si>
  <si>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</si>
  <si>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</si>
  <si>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</si>
  <si>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</si>
  <si>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</si>
  <si>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</si>
  <si>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</si>
  <si>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</si>
  <si>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</si>
  <si>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</si>
  <si>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</si>
  <si>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</si>
  <si>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</si>
  <si>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</si>
  <si>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</si>
  <si>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</si>
  <si>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</si>
  <si>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</si>
  <si>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</si>
  <si>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</si>
  <si>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</si>
  <si>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</si>
  <si>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</si>
  <si>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</si>
  <si>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</si>
  <si>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</si>
  <si>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</si>
  <si>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</si>
  <si>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</si>
  <si>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</si>
  <si>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</si>
  <si>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</si>
  <si>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</si>
  <si>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</si>
  <si>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</si>
  <si>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</si>
  <si>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</si>
  <si>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</si>
  <si>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</si>
  <si>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</si>
  <si>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</si>
  <si>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</si>
  <si>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</si>
  <si>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</si>
  <si>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</si>
  <si>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</si>
  <si>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</si>
  <si>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</si>
  <si>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</si>
  <si>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</si>
  <si>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</si>
  <si>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</si>
  <si>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</si>
  <si>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</si>
  <si>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</si>
  <si>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</si>
  <si>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</si>
  <si>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</si>
  <si>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</si>
  <si>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</si>
  <si>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</si>
  <si>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</si>
  <si>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</si>
  <si>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</si>
  <si>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</si>
  <si>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</si>
  <si>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</si>
  <si>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</si>
  <si>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</si>
  <si>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</si>
  <si>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</si>
  <si>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</si>
  <si>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</si>
  <si>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</si>
  <si>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</si>
  <si>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</si>
  <si>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</si>
  <si>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</si>
  <si>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</si>
  <si>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</si>
  <si>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</si>
  <si>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</si>
  <si>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</si>
  <si>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</si>
  <si>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</si>
  <si>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</si>
  <si>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</si>
  <si>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</si>
  <si>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</si>
  <si>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</si>
  <si>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</si>
  <si>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</si>
  <si>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</si>
  <si>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</si>
  <si>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</si>
  <si>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</si>
  <si>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</si>
  <si>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</si>
  <si>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</si>
  <si>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</si>
  <si>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</si>
  <si>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</si>
  <si>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</si>
  <si>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</si>
  <si>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</si>
  <si>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</si>
  <si>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</si>
  <si>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</si>
  <si>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</si>
  <si>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</si>
  <si>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</si>
  <si>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</si>
  <si>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</si>
  <si>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</si>
  <si>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</si>
  <si>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</si>
  <si>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</si>
  <si>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</si>
  <si>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</si>
  <si>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</si>
  <si>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</si>
  <si>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</si>
  <si>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</si>
  <si>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</si>
  <si>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</si>
  <si>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</si>
  <si>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</si>
  <si>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</si>
  <si>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</si>
  <si>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</si>
  <si>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</si>
  <si>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</si>
  <si>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</si>
  <si>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</si>
  <si>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</si>
  <si>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</si>
  <si>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</si>
  <si>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</si>
  <si>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</si>
  <si>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</si>
  <si>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</si>
  <si>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</si>
  <si>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</si>
  <si>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</si>
  <si>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</si>
  <si>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</si>
  <si>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</si>
  <si>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</si>
  <si>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</si>
  <si>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</si>
  <si>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</si>
  <si>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</si>
  <si>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</si>
  <si>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</si>
  <si>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</si>
  <si>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</si>
  <si>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</si>
  <si>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</si>
  <si>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</si>
  <si>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</si>
  <si>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</si>
  <si>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</si>
  <si>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</si>
  <si>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</si>
  <si>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</si>
  <si>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</si>
  <si>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</si>
  <si>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</si>
  <si>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</si>
  <si>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</si>
  <si>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</si>
  <si>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</si>
  <si>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</si>
  <si>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</si>
  <si>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</si>
  <si>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</si>
  <si>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</si>
  <si>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</si>
  <si>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</si>
  <si>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</si>
  <si>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</si>
  <si>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</si>
  <si>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</si>
  <si>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</si>
  <si>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</si>
  <si>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</si>
  <si>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</si>
  <si>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</si>
  <si>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</si>
  <si>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</si>
  <si>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</si>
  <si>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</si>
  <si>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</si>
  <si>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</si>
  <si>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</si>
  <si>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</si>
  <si>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</si>
  <si>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</si>
  <si>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</si>
  <si>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</si>
  <si>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</si>
  <si>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</si>
  <si>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</si>
  <si>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</si>
  <si>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</si>
  <si>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</si>
  <si>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</si>
  <si>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</si>
  <si>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</si>
  <si>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</si>
  <si>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</si>
  <si>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</si>
  <si>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</si>
  <si>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</si>
  <si>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</si>
  <si>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</si>
  <si>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</si>
  <si>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</si>
  <si>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</si>
  <si>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</si>
  <si>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</si>
  <si>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</si>
  <si>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</si>
  <si>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</si>
  <si>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</si>
  <si>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</si>
  <si>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</si>
  <si>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</si>
  <si>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</si>
  <si>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</si>
  <si>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</si>
  <si>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</si>
  <si>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</si>
  <si>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</si>
  <si>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</si>
  <si>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</si>
  <si>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</si>
  <si>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</si>
  <si>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</si>
  <si>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</si>
  <si>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</si>
  <si>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</si>
  <si>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</si>
  <si>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</si>
  <si>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</si>
  <si>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</si>
  <si>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</si>
  <si>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</si>
  <si>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</si>
  <si>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</si>
  <si>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</si>
  <si>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</si>
  <si>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</si>
  <si>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</si>
  <si>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</si>
  <si>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</si>
  <si>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</si>
  <si>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</si>
  <si>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</si>
  <si>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</si>
  <si>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</si>
  <si>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</si>
  <si>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</si>
  <si>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</si>
  <si>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</si>
  <si>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</si>
  <si>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</si>
  <si>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</si>
  <si>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</si>
  <si>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</si>
  <si>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</si>
  <si>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</si>
  <si>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</si>
  <si>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</si>
  <si>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</si>
  <si>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</si>
  <si>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</si>
  <si>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</si>
  <si>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</si>
  <si>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</si>
  <si>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</si>
  <si>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</si>
  <si>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</si>
  <si>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</si>
  <si>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</si>
  <si>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</si>
  <si>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</si>
  <si>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</si>
  <si>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</si>
  <si>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</si>
  <si>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</si>
  <si>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</si>
  <si>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</si>
  <si>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</si>
  <si>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</si>
  <si>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</si>
  <si>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</si>
  <si>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</si>
  <si>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</si>
  <si>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</si>
  <si>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</si>
  <si>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</si>
  <si>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</si>
  <si>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</si>
  <si>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</si>
  <si>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</si>
  <si>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</si>
  <si>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</si>
  <si>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</si>
  <si>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</si>
  <si>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</si>
  <si>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</si>
  <si>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</si>
  <si>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</si>
  <si>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</si>
  <si>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</si>
  <si>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</si>
  <si>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</si>
  <si>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</si>
  <si>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</si>
  <si>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</si>
  <si>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</si>
  <si>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</si>
  <si>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</si>
  <si>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</si>
  <si>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</si>
  <si>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</si>
  <si>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</si>
  <si>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</si>
  <si>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</si>
  <si>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</si>
  <si>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</si>
  <si>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</si>
  <si>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</si>
  <si>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</si>
  <si>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</si>
  <si>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</si>
  <si>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</si>
  <si>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</si>
  <si>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</si>
  <si>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</si>
  <si>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</si>
  <si>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</si>
  <si>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</si>
  <si>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</si>
  <si>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</si>
  <si>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</si>
  <si>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</si>
  <si>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</si>
  <si>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</si>
  <si>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</si>
  <si>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</si>
  <si>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</si>
  <si>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</si>
  <si>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</si>
  <si>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</si>
  <si>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</si>
  <si>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</si>
  <si>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</si>
  <si>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</si>
  <si>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</si>
  <si>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</si>
  <si>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</si>
  <si>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</si>
  <si>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</si>
  <si>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</si>
  <si>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</si>
  <si>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</si>
  <si>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</si>
  <si>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</si>
  <si>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</si>
  <si>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</si>
  <si>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</si>
  <si>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</si>
  <si>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</si>
  <si>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</si>
  <si>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</si>
  <si>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</si>
  <si>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</si>
  <si>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</si>
  <si>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</si>
  <si>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</si>
  <si>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</si>
  <si>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</si>
  <si>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</si>
  <si>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</si>
  <si>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</si>
  <si>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</si>
  <si>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</si>
  <si>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</si>
  <si>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</si>
  <si>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</si>
  <si>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</si>
  <si>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</si>
  <si>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</si>
  <si>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</si>
  <si>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</si>
  <si>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</si>
  <si>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</si>
  <si>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</si>
  <si>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</si>
  <si>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</si>
  <si>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</si>
  <si>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</si>
  <si>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</si>
  <si>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</si>
  <si>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</si>
  <si>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</si>
  <si>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</si>
  <si>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</si>
  <si>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</si>
  <si>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</si>
  <si>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</si>
  <si>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</si>
  <si>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</si>
  <si>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</si>
  <si>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</si>
  <si>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</si>
  <si>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</si>
  <si>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</si>
  <si>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</si>
  <si>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</si>
  <si>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</si>
  <si>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</si>
  <si>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</si>
  <si>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</si>
  <si>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</si>
  <si>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</si>
  <si>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</si>
  <si>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</si>
  <si>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</si>
  <si>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</si>
  <si>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</si>
  <si>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</si>
  <si>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</si>
  <si>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</si>
  <si>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</si>
  <si>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</si>
  <si>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</si>
  <si>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</si>
  <si>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</si>
  <si>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</si>
  <si>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</si>
  <si>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</si>
  <si>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</si>
  <si>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</si>
  <si>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</si>
  <si>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</si>
  <si>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</si>
  <si>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</si>
  <si>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</si>
  <si>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</si>
  <si>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</si>
  <si>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</si>
  <si>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</si>
  <si>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</si>
  <si>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</si>
  <si>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</si>
  <si>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</si>
  <si>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</si>
  <si>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</si>
  <si>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</si>
  <si>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</si>
  <si>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</si>
  <si>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</si>
  <si>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</si>
  <si>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</si>
  <si>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</si>
  <si>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</si>
  <si>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</si>
  <si>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</si>
  <si>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</si>
  <si>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</si>
  <si>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</si>
  <si>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</si>
  <si>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</si>
  <si>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</si>
  <si>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</si>
  <si>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</si>
  <si>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</si>
  <si>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</si>
  <si>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</si>
  <si>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</si>
  <si>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</si>
  <si>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</si>
  <si>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</si>
  <si>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</si>
  <si>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</si>
  <si>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</si>
  <si>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</si>
  <si>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</si>
  <si>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</si>
  <si>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</si>
  <si>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</si>
  <si>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</si>
  <si>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</si>
  <si>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</si>
  <si>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</si>
  <si>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</si>
  <si>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</si>
  <si>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</si>
  <si>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</si>
  <si>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</si>
  <si>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</si>
  <si>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</si>
  <si>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</si>
  <si>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</si>
  <si>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</si>
  <si>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</si>
  <si>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</si>
  <si>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</si>
  <si>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</si>
  <si>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</si>
  <si>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</si>
  <si>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</si>
  <si>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</si>
  <si>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</si>
  <si>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</si>
  <si>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</si>
  <si>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</si>
  <si>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</si>
  <si>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</si>
  <si>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</si>
  <si>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</si>
  <si>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</si>
  <si>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</si>
  <si>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</si>
  <si>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</si>
  <si>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</si>
  <si>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</si>
  <si>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</si>
  <si>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</si>
  <si>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</si>
  <si>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</si>
  <si>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</si>
  <si>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</si>
  <si>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</si>
  <si>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</si>
  <si>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</si>
  <si>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</si>
  <si>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</si>
  <si>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</si>
  <si>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</si>
  <si>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</si>
  <si>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</si>
  <si>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</si>
  <si>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</si>
  <si>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</si>
  <si>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</si>
  <si>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</si>
  <si>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</si>
  <si>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</si>
  <si>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</si>
  <si>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</si>
  <si>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</si>
  <si>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</si>
  <si>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</si>
  <si>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</si>
  <si>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</si>
  <si>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</si>
  <si>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</si>
  <si>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</si>
  <si>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</si>
  <si>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</si>
  <si>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</si>
  <si>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</si>
  <si>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</si>
  <si>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</si>
  <si>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</si>
  <si>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</si>
  <si>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</si>
  <si>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</si>
  <si>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</si>
  <si>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</si>
  <si>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</si>
  <si>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</si>
  <si>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</si>
  <si>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</si>
  <si>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</si>
  <si>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</si>
  <si>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</si>
  <si>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</si>
  <si>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</si>
  <si>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</si>
  <si>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</si>
  <si>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</si>
  <si>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</si>
  <si>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</si>
  <si>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</si>
  <si>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</si>
  <si>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</si>
  <si>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</si>
  <si>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</si>
  <si>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</si>
  <si>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</si>
  <si>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</si>
  <si>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</si>
  <si>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</si>
  <si>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</si>
  <si>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</si>
  <si>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</si>
  <si>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</si>
  <si>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</si>
  <si>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</si>
  <si>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</si>
  <si>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</si>
  <si>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</si>
  <si>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</si>
  <si>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</si>
  <si>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</si>
  <si>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</si>
  <si>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</si>
  <si>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</si>
  <si>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</si>
  <si>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</si>
  <si>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</si>
  <si>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</si>
  <si>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</si>
  <si>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</si>
  <si>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</si>
  <si>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</si>
  <si>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</si>
  <si>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</si>
  <si>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</si>
  <si>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</si>
  <si>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</si>
  <si>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</si>
  <si>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</si>
  <si>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</si>
  <si>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</si>
  <si>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</si>
  <si>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</si>
  <si>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</si>
  <si>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</si>
  <si>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</si>
  <si>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</si>
  <si>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</si>
  <si>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</si>
  <si>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</si>
  <si>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</si>
  <si>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</si>
  <si>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</si>
  <si>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</si>
  <si>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</si>
  <si>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</si>
  <si>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</si>
  <si>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</si>
  <si>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</si>
  <si>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</si>
  <si>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</si>
  <si>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</si>
  <si>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</si>
  <si>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</si>
  <si>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</si>
  <si>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</si>
  <si>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</si>
  <si>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</si>
  <si>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</si>
  <si>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</si>
  <si>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</si>
  <si>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</si>
  <si>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</si>
  <si>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</si>
  <si>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</si>
  <si>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</si>
  <si>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</si>
  <si>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</si>
  <si>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</si>
  <si>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</si>
  <si>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</si>
  <si>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</si>
  <si>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</si>
  <si>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</si>
  <si>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</si>
  <si>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</si>
  <si>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</si>
  <si>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</si>
  <si>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</si>
  <si>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</si>
  <si>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</si>
  <si>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</si>
  <si>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</si>
  <si>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</si>
  <si>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</si>
  <si>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</si>
  <si>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</si>
  <si>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</si>
  <si>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</si>
  <si>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</si>
  <si>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</si>
  <si>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</si>
  <si>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</si>
  <si>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</si>
  <si>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</si>
  <si>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</si>
  <si>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</si>
  <si>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</si>
  <si>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</si>
  <si>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</si>
  <si>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</si>
  <si>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</si>
  <si>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</si>
  <si>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</si>
  <si>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</si>
  <si>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</si>
  <si>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</si>
  <si>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</si>
  <si>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</si>
  <si>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</si>
  <si>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</si>
  <si>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</si>
  <si>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</si>
  <si>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</si>
  <si>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</si>
  <si>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</si>
  <si>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</si>
  <si>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</si>
  <si>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</si>
  <si>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</si>
  <si>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</si>
  <si>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</si>
  <si>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</si>
  <si>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</si>
  <si>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</si>
  <si>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</si>
  <si>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</si>
  <si>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</si>
  <si>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</si>
  <si>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</si>
  <si>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</si>
  <si>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</si>
  <si>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</si>
  <si>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</si>
  <si>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</si>
  <si>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</si>
  <si>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</si>
  <si>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</si>
  <si>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</si>
  <si>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</si>
  <si>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</si>
  <si>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</si>
  <si>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</si>
  <si>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</si>
  <si>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</si>
  <si>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</si>
  <si>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</si>
  <si>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</si>
  <si>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</si>
  <si>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</si>
  <si>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</si>
  <si>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</si>
  <si>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</si>
  <si>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</si>
  <si>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</si>
  <si>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</si>
  <si>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</si>
  <si>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</si>
  <si>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</si>
  <si>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</si>
  <si>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</si>
  <si>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</si>
  <si>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</si>
  <si>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</si>
  <si>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</si>
  <si>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</si>
  <si>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</si>
  <si>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</si>
  <si>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</si>
  <si>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</si>
  <si>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</si>
  <si>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</si>
  <si>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</si>
  <si>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</si>
  <si>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</si>
  <si>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</si>
  <si>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</si>
  <si>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</si>
  <si>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</si>
  <si>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</si>
  <si>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</si>
  <si>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</si>
  <si>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</si>
  <si>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</si>
  <si>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</si>
  <si>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</si>
  <si>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</si>
  <si>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</si>
  <si>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</si>
  <si>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</si>
  <si>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</si>
  <si>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</si>
  <si>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</si>
  <si>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</si>
  <si>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</si>
  <si>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</si>
  <si>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</si>
  <si>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</si>
  <si>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</si>
  <si>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</si>
  <si>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</si>
  <si>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</si>
  <si>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</si>
  <si>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</si>
  <si>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</si>
  <si>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</si>
  <si>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</si>
  <si>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</si>
  <si>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</si>
  <si>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</si>
  <si>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</si>
  <si>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</si>
  <si>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</si>
  <si>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</si>
  <si>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</si>
  <si>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</si>
  <si>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</si>
  <si>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</si>
  <si>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</si>
  <si>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</si>
  <si>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</si>
  <si>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</si>
  <si>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</si>
  <si>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</si>
  <si>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</si>
  <si>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</si>
  <si>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</si>
  <si>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</si>
  <si>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</si>
  <si>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</si>
  <si>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</si>
  <si>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</si>
  <si>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</si>
  <si>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</si>
  <si>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</si>
  <si>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</si>
  <si>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</si>
  <si>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</si>
  <si>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</si>
  <si>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</si>
  <si>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</si>
  <si>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</si>
  <si>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</si>
  <si>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</si>
  <si>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</si>
  <si>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</si>
  <si>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</si>
  <si>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</si>
  <si>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</si>
  <si>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</si>
  <si>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</si>
  <si>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</si>
  <si>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</si>
  <si>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</si>
  <si>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</si>
  <si>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</si>
  <si>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</si>
  <si>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</si>
  <si>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</si>
  <si>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</si>
  <si>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</si>
  <si>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</si>
  <si>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</si>
  <si>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</si>
  <si>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</si>
  <si>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</si>
  <si>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</si>
  <si>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</si>
  <si>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</si>
  <si>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</si>
  <si>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</si>
  <si>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</si>
  <si>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</si>
  <si>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</si>
  <si>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</si>
  <si>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</si>
  <si>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</si>
  <si>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</si>
  <si>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</si>
  <si>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</si>
  <si>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</si>
  <si>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</si>
  <si>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</si>
  <si>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</si>
  <si>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</si>
  <si>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</si>
  <si>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</si>
  <si>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</si>
  <si>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</si>
  <si>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</si>
  <si>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</si>
  <si>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</si>
  <si>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</si>
  <si>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</si>
  <si>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</si>
  <si>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</si>
  <si>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</si>
  <si>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</si>
  <si>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</si>
  <si>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</si>
  <si>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</si>
  <si>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</si>
  <si>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</si>
  <si>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</si>
  <si>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</si>
  <si>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</si>
  <si>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</si>
  <si>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</si>
  <si>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</si>
  <si>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</si>
  <si>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</si>
  <si>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</si>
  <si>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</si>
  <si>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</si>
  <si>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</si>
  <si>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</si>
  <si>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</si>
  <si>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</si>
  <si>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</si>
  <si>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</si>
  <si>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</si>
  <si>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</si>
  <si>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</si>
  <si>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</si>
  <si>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</si>
  <si>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</si>
  <si>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</si>
  <si>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</si>
  <si>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</si>
  <si>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</si>
  <si>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</si>
  <si>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</si>
  <si>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</si>
  <si>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</si>
  <si>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</si>
  <si>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</si>
  <si>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</si>
  <si>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</si>
  <si>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</si>
  <si>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</si>
  <si>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</si>
  <si>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</si>
  <si>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</si>
  <si>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</si>
  <si>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</si>
  <si>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</si>
  <si>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</si>
  <si>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</si>
  <si>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</si>
  <si>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</si>
  <si>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</si>
  <si>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</si>
  <si>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</si>
  <si>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</si>
  <si>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</si>
  <si>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</si>
  <si>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</si>
  <si>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</si>
  <si>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</si>
  <si>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</si>
  <si>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</si>
  <si>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</si>
  <si>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</si>
  <si>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</si>
  <si>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</si>
  <si>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</si>
  <si>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</si>
  <si>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</si>
  <si>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</si>
  <si>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</si>
  <si>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</si>
  <si>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</si>
  <si>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</si>
  <si>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</si>
  <si>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</si>
  <si>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</si>
  <si>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</si>
  <si>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</si>
  <si>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</si>
  <si>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</si>
  <si>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</si>
  <si>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</si>
  <si>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</si>
  <si>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</si>
  <si>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</si>
  <si>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</si>
  <si>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</si>
  <si>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</si>
  <si>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</si>
  <si>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</si>
  <si>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</si>
  <si>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</si>
  <si>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</si>
  <si>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</si>
  <si>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</si>
  <si>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</si>
  <si>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</si>
  <si>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</si>
  <si>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</si>
  <si>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</si>
  <si>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</si>
  <si>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</si>
  <si>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</si>
  <si>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</si>
  <si>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</si>
  <si>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</si>
  <si>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</si>
  <si>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</si>
  <si>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</si>
  <si>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</si>
  <si>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</si>
  <si>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</si>
  <si>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</si>
  <si>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</si>
  <si>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</si>
  <si>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</si>
  <si>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</si>
  <si>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</si>
  <si>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</si>
  <si>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</si>
  <si>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</si>
  <si>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</si>
  <si>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</si>
  <si>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</si>
  <si>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</si>
  <si>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</si>
  <si>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</si>
  <si>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</si>
  <si>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</si>
  <si>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</si>
  <si>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</si>
  <si>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</si>
  <si>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</si>
  <si>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</si>
  <si>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</si>
  <si>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</si>
  <si>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</si>
  <si>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</si>
  <si>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</si>
  <si>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</si>
  <si>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</si>
  <si>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</si>
  <si>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</si>
  <si>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</si>
  <si>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</si>
  <si>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</si>
  <si>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</si>
  <si>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</si>
  <si>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</si>
  <si>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</si>
  <si>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</si>
  <si>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</si>
  <si>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</si>
  <si>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</si>
  <si>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</si>
  <si>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</si>
  <si>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</si>
  <si>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</si>
  <si>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</si>
  <si>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</si>
  <si>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</si>
  <si>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</si>
  <si>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</si>
  <si>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</si>
  <si>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</si>
  <si>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</si>
  <si>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</si>
  <si>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</si>
  <si>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</si>
  <si>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</si>
  <si>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</si>
  <si>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</si>
  <si>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</si>
  <si>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</si>
  <si>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</si>
  <si>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</si>
  <si>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</si>
  <si>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</si>
  <si>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</si>
  <si>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</si>
  <si>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</si>
  <si>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</si>
  <si>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</si>
  <si>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</si>
  <si>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</si>
  <si>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</si>
  <si>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</si>
  <si>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</si>
  <si>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</si>
  <si>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</si>
  <si>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</si>
  <si>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</si>
  <si>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</si>
  <si>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</si>
  <si>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</si>
  <si>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</si>
  <si>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</si>
  <si>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</si>
  <si>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</si>
  <si>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</si>
  <si>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</si>
  <si>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</si>
  <si>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</si>
  <si>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</si>
  <si>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</si>
  <si>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</si>
  <si>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</si>
  <si>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</si>
  <si>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</si>
  <si>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</si>
  <si>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</si>
  <si>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</si>
  <si>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</si>
  <si>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</si>
  <si>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</si>
  <si>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</si>
  <si>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</si>
  <si>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</si>
  <si>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</si>
  <si>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</si>
  <si>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</si>
  <si>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</si>
  <si>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</si>
  <si>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</si>
  <si>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</si>
  <si>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</si>
  <si>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</si>
  <si>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</si>
  <si>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</si>
  <si>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</si>
  <si>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</si>
  <si>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</si>
  <si>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</si>
  <si>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</si>
  <si>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</si>
  <si>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</si>
  <si>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</si>
  <si>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</si>
  <si>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</si>
  <si>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</si>
  <si>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</si>
  <si>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</si>
  <si>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</si>
  <si>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</si>
  <si>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</si>
  <si>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</si>
  <si>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</si>
  <si>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</si>
  <si>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</si>
  <si>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</si>
  <si>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</si>
  <si>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</si>
  <si>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</si>
  <si>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</si>
  <si>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</si>
  <si>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</si>
  <si>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</si>
  <si>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</si>
  <si>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</si>
  <si>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</si>
  <si>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</si>
  <si>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</si>
  <si>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</si>
  <si>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</si>
  <si>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</si>
  <si>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</si>
  <si>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</si>
  <si>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</si>
  <si>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</si>
  <si>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</si>
  <si>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</si>
  <si>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</si>
  <si>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</si>
  <si>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</si>
  <si>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</si>
  <si>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</si>
  <si>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</si>
  <si>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</si>
  <si>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</si>
  <si>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</si>
  <si>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</si>
  <si>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</si>
  <si>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</si>
  <si>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</si>
  <si>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</si>
  <si>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</si>
  <si>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</si>
  <si>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</si>
  <si>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</si>
  <si>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</si>
  <si>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</si>
  <si>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</si>
  <si>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</si>
  <si>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</si>
  <si>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</si>
  <si>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</si>
  <si>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</si>
  <si>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</si>
  <si>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</si>
  <si>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</si>
  <si>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</si>
  <si>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</si>
  <si>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</si>
  <si>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</si>
  <si>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</si>
  <si>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</si>
  <si>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</si>
  <si>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</si>
  <si>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</si>
  <si>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</si>
  <si>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</si>
  <si>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</si>
  <si>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</si>
  <si>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</si>
  <si>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</si>
  <si>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</si>
  <si>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</si>
  <si>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</si>
  <si>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</si>
  <si>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</si>
  <si>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</si>
  <si>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</si>
  <si>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</si>
  <si>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</si>
  <si>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</si>
  <si>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</si>
  <si>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</si>
  <si>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</si>
  <si>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</si>
  <si>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</si>
  <si>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</si>
  <si>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</si>
  <si>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</si>
  <si>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</si>
  <si>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</si>
  <si>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</si>
  <si>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</si>
  <si>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</si>
  <si>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</si>
  <si>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</si>
  <si>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</si>
  <si>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</si>
  <si>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</si>
  <si>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</si>
  <si>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</si>
  <si>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</si>
  <si>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</si>
  <si>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</si>
  <si>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</si>
  <si>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</si>
  <si>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</si>
  <si>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</si>
  <si>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</si>
  <si>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</si>
  <si>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</si>
  <si>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</si>
  <si>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</si>
  <si>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</si>
  <si>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</si>
  <si>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</si>
  <si>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</si>
  <si>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</si>
  <si>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</si>
  <si>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</si>
  <si>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</si>
  <si>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</si>
  <si>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</si>
  <si>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</si>
  <si>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</si>
  <si>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</si>
  <si>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</si>
  <si>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</si>
  <si>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</si>
  <si>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</si>
  <si>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</si>
  <si>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</si>
  <si>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</si>
  <si>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</si>
  <si>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</si>
  <si>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</si>
  <si>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</si>
  <si>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</si>
  <si>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</si>
  <si>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</si>
  <si>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</si>
  <si>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</si>
  <si>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</si>
  <si>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</si>
  <si>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</si>
  <si>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</si>
  <si>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</si>
  <si>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</si>
  <si>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</si>
  <si>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</si>
  <si>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</si>
  <si>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</si>
  <si>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</si>
  <si>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</si>
  <si>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</si>
  <si>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</si>
  <si>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</si>
  <si>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</si>
  <si>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</si>
  <si>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</si>
  <si>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</si>
  <si>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</si>
  <si>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</si>
  <si>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</si>
  <si>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</si>
  <si>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</si>
  <si>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</si>
  <si>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</si>
  <si>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</si>
  <si>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</si>
  <si>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</si>
  <si>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</si>
  <si>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</si>
  <si>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</si>
  <si>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</si>
  <si>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</si>
  <si>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</si>
  <si>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</si>
  <si>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</si>
  <si>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</si>
  <si>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</si>
  <si>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</si>
  <si>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</si>
  <si>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</si>
  <si>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</si>
  <si>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</si>
  <si>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</si>
  <si>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</si>
  <si>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</si>
  <si>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</si>
  <si>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</si>
  <si>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</si>
  <si>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</si>
  <si>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</si>
  <si>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</si>
  <si>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</si>
  <si>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</si>
  <si>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</si>
  <si>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</si>
  <si>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</si>
  <si>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</si>
  <si>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</si>
  <si>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</si>
  <si>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</si>
  <si>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</si>
  <si>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</si>
  <si>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</si>
  <si>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</si>
  <si>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</si>
  <si>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</si>
  <si>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</si>
  <si>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</si>
  <si>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</si>
  <si>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</si>
  <si>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</si>
  <si>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</si>
  <si>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</si>
  <si>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</si>
  <si>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</si>
  <si>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</si>
  <si>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</si>
  <si>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</si>
  <si>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</si>
  <si>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</si>
  <si>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</si>
  <si>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</si>
  <si>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</si>
  <si>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</si>
  <si>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</si>
  <si>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</si>
  <si>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</si>
  <si>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</si>
  <si>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</si>
  <si>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</si>
  <si>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</si>
  <si>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</si>
  <si>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</si>
  <si>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</si>
  <si>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</si>
  <si>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</si>
  <si>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</si>
  <si>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</si>
  <si>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</si>
  <si>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</si>
  <si>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</si>
  <si>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</si>
  <si>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</si>
  <si>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</si>
  <si>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</si>
  <si>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</si>
  <si>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</si>
  <si>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</si>
  <si>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</si>
  <si>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</si>
  <si>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</si>
  <si>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</si>
  <si>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</si>
  <si>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</si>
  <si>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</si>
  <si>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</si>
  <si>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</si>
  <si>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</si>
  <si>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</si>
  <si>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</si>
  <si>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</si>
  <si>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</si>
  <si>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</si>
  <si>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</si>
  <si>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</si>
  <si>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</si>
  <si>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</si>
  <si>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</si>
  <si>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</si>
  <si>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</si>
  <si>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</si>
  <si>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</si>
  <si>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</si>
  <si>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</si>
  <si>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</si>
  <si>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</si>
  <si>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</si>
  <si>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</si>
  <si>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</si>
  <si>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</si>
  <si>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</si>
  <si>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</si>
  <si>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</si>
  <si>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</si>
  <si>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</si>
  <si>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</si>
  <si>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</si>
  <si>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</si>
  <si>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</si>
  <si>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</si>
  <si>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</si>
  <si>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</si>
  <si>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</si>
  <si>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</si>
  <si>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</si>
  <si>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</si>
  <si>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</si>
  <si>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</si>
  <si>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</si>
  <si>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</si>
  <si>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</si>
  <si>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</si>
  <si>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</si>
  <si>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</si>
  <si>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</si>
  <si>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</si>
  <si>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</si>
  <si>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</si>
  <si>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</si>
  <si>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</si>
  <si>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</si>
  <si>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</si>
  <si>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</si>
  <si>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</si>
  <si>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</si>
  <si>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</si>
  <si>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</si>
  <si>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</si>
  <si>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</si>
  <si>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</si>
  <si>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</si>
  <si>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</si>
  <si>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</si>
  <si>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</si>
  <si>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</si>
  <si>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</si>
  <si>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</si>
  <si>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</si>
  <si>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</si>
  <si>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</si>
  <si>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</si>
  <si>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</si>
  <si>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</si>
  <si>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</si>
  <si>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</si>
  <si>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</si>
  <si>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</si>
  <si>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</si>
  <si>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</si>
  <si>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</si>
  <si>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</si>
  <si>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</si>
  <si>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</si>
  <si>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</si>
  <si>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</si>
  <si>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</si>
  <si>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</si>
  <si>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</si>
  <si>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</si>
  <si>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</si>
  <si>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</si>
  <si>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</si>
  <si>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</si>
  <si>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</si>
  <si>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</si>
  <si>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</si>
  <si>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</si>
  <si>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</si>
  <si>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</si>
  <si>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</si>
  <si>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</si>
  <si>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</si>
  <si>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</si>
  <si>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</si>
  <si>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</si>
  <si>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</si>
  <si>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</si>
  <si>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</si>
  <si>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</si>
  <si>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</si>
  <si>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</si>
  <si>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</si>
  <si>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</si>
  <si>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</si>
  <si>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</si>
  <si>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</si>
  <si>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</si>
  <si>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</si>
  <si>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</si>
  <si>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</si>
  <si>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</si>
  <si>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</si>
  <si>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</si>
  <si>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</si>
  <si>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</si>
  <si>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</si>
  <si>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</si>
  <si>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</si>
  <si>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</si>
  <si>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</si>
  <si>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</si>
  <si>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</si>
  <si>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</si>
  <si>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</si>
  <si>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</si>
  <si>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</si>
  <si>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</si>
  <si>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</si>
  <si>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</si>
  <si>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</si>
  <si>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</si>
  <si>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</si>
  <si>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</si>
  <si>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</si>
  <si>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</si>
  <si>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</si>
  <si>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</si>
  <si>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</si>
  <si>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</si>
  <si>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</si>
  <si>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</si>
  <si>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</si>
  <si>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</si>
  <si>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</si>
  <si>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</si>
  <si>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</si>
  <si>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</si>
  <si>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</si>
  <si>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</si>
  <si>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</si>
  <si>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</si>
  <si>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</si>
  <si>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</si>
  <si>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</si>
  <si>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</si>
  <si>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</si>
  <si>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</si>
  <si>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</si>
  <si>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</si>
  <si>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</si>
  <si>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</si>
  <si>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</si>
  <si>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</si>
  <si>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</si>
  <si>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</si>
  <si>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</si>
  <si>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</si>
  <si>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</si>
  <si>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</si>
  <si>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</si>
  <si>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</si>
  <si>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</si>
  <si>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</si>
  <si>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</si>
  <si>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</si>
  <si>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</si>
  <si>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</si>
  <si>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</si>
  <si>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</si>
  <si>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</si>
  <si>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</si>
  <si>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</si>
  <si>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</si>
  <si>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</si>
  <si>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</si>
  <si>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</si>
  <si>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</si>
  <si>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</si>
  <si>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</si>
  <si>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</si>
  <si>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</si>
  <si>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</si>
  <si>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</si>
  <si>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</si>
  <si>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</si>
  <si>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</si>
  <si>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</si>
  <si>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</si>
  <si>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</si>
  <si>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</si>
  <si>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</si>
  <si>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</si>
  <si>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</si>
  <si>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</si>
  <si>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</si>
  <si>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</si>
  <si>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</si>
  <si>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</si>
  <si>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</si>
  <si>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</si>
  <si>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</si>
  <si>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</si>
  <si>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</si>
  <si>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</si>
  <si>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</si>
  <si>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</si>
  <si>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</si>
  <si>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</si>
  <si>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</si>
  <si>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</si>
  <si>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</si>
  <si>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</si>
  <si>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</si>
  <si>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</si>
  <si>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</si>
  <si>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</si>
  <si>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</si>
  <si>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</si>
  <si>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</si>
  <si>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</si>
  <si>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</si>
  <si>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</si>
  <si>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</si>
  <si>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</si>
  <si>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</si>
  <si>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</si>
  <si>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</si>
  <si>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</si>
  <si>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</si>
  <si>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</si>
  <si>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</si>
  <si>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</si>
  <si>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</si>
  <si>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</si>
  <si>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</si>
  <si>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</si>
  <si>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</si>
  <si>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</si>
  <si>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</si>
  <si>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</si>
  <si>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</si>
  <si>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</si>
  <si>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</si>
  <si>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</si>
  <si>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</si>
  <si>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</si>
  <si>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</si>
  <si>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</si>
  <si>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</si>
  <si>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</si>
  <si>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</si>
  <si>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</si>
  <si>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</si>
  <si>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</si>
  <si>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</si>
  <si>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</si>
  <si>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</si>
  <si>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</si>
  <si>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</si>
  <si>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</si>
  <si>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</si>
  <si>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</si>
  <si>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</si>
  <si>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</si>
  <si>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</si>
  <si>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</si>
  <si>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</si>
  <si>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</si>
  <si>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</si>
  <si>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</si>
  <si>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</si>
  <si>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</si>
  <si>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</si>
  <si>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</si>
  <si>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</si>
  <si>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</si>
  <si>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</si>
  <si>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</si>
  <si>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</si>
  <si>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</si>
  <si>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</si>
  <si>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</si>
  <si>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</si>
  <si>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</si>
  <si>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</si>
  <si>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</si>
  <si>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</si>
  <si>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</si>
  <si>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</si>
  <si>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</si>
  <si>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</si>
  <si>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</si>
  <si>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</si>
  <si>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</si>
  <si>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</si>
  <si>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</si>
  <si>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</si>
  <si>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</si>
  <si>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</si>
  <si>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</si>
  <si>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</si>
  <si>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</si>
  <si>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</si>
  <si>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</si>
  <si>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</si>
  <si>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</si>
  <si>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</si>
  <si>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</si>
  <si>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</si>
  <si>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</si>
  <si>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</si>
  <si>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</si>
  <si>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</si>
  <si>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</si>
  <si>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</si>
  <si>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</si>
  <si>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</si>
  <si>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</si>
  <si>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</si>
  <si>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</si>
  <si>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</si>
  <si>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</si>
  <si>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</si>
  <si>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</si>
  <si>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</si>
  <si>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</si>
  <si>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</si>
  <si>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</si>
  <si>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</si>
  <si>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</si>
  <si>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</si>
  <si>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</si>
  <si>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</si>
  <si>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</si>
  <si>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</si>
  <si>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</si>
  <si>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</si>
  <si>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</si>
  <si>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</si>
  <si>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</si>
  <si>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</si>
  <si>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</si>
  <si>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</si>
  <si>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</si>
  <si>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</si>
  <si>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</si>
  <si>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</si>
  <si>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</si>
  <si>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</si>
  <si>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</si>
  <si>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</si>
  <si>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</si>
  <si>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</si>
  <si>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</si>
  <si>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</si>
  <si>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</si>
  <si>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</si>
  <si>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</si>
  <si>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</si>
  <si>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</si>
  <si>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</si>
  <si>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</si>
  <si>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</si>
  <si>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</si>
  <si>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</si>
  <si>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</si>
  <si>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</si>
  <si>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</si>
  <si>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</si>
  <si>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</si>
  <si>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</si>
  <si>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</si>
  <si>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</si>
  <si>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</si>
  <si>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</si>
  <si>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</si>
  <si>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</si>
  <si>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</si>
  <si>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</si>
  <si>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</si>
  <si>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</si>
  <si>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</si>
  <si>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</si>
  <si>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</si>
  <si>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</si>
  <si>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</si>
  <si>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</si>
  <si>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</si>
  <si>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</si>
  <si>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</si>
  <si>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</si>
  <si>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</si>
  <si>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</si>
  <si>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</si>
  <si>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</si>
  <si>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</si>
  <si>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</si>
  <si>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</si>
  <si>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</si>
  <si>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</si>
  <si>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</si>
  <si>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</si>
  <si>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</si>
  <si>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</si>
  <si>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</si>
  <si>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</si>
  <si>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</si>
  <si>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</si>
  <si>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</si>
  <si>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</si>
  <si>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</si>
  <si>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</si>
  <si>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</si>
  <si>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</si>
  <si>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</si>
  <si>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</si>
  <si>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</si>
  <si>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</si>
  <si>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</si>
  <si>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</si>
  <si>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</si>
  <si>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</si>
  <si>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</si>
  <si>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</si>
  <si>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</si>
  <si>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</si>
  <si>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</si>
  <si>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</si>
  <si>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</si>
  <si>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</si>
  <si>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</si>
  <si>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</si>
  <si>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</si>
  <si>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</si>
  <si>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</si>
  <si>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</si>
  <si>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</si>
  <si>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</si>
  <si>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</si>
  <si>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</si>
  <si>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</si>
  <si>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</si>
  <si>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</si>
  <si>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</si>
  <si>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</si>
  <si>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</si>
  <si>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</si>
  <si>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</si>
  <si>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</si>
  <si>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</si>
  <si>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</si>
  <si>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</si>
  <si>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</si>
  <si>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</si>
  <si>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</si>
  <si>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</si>
  <si>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</si>
  <si>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</si>
  <si>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</si>
  <si>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</si>
  <si>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</si>
  <si>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</si>
  <si>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</si>
  <si>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</si>
  <si>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</si>
  <si>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</si>
  <si>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</si>
  <si>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</si>
  <si>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</si>
  <si>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</si>
  <si>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</si>
  <si>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</si>
  <si>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</si>
  <si>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</si>
  <si>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</si>
  <si>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</si>
  <si>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</si>
  <si>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</si>
  <si>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</si>
  <si>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</si>
  <si>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</si>
  <si>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</si>
  <si>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</si>
  <si>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</si>
  <si>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</si>
  <si>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</si>
  <si>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</si>
  <si>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</si>
  <si>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</si>
  <si>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</si>
  <si>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</si>
  <si>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</si>
  <si>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</si>
  <si>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</si>
  <si>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</si>
  <si>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</si>
  <si>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</si>
  <si>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</si>
  <si>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</si>
  <si>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</si>
  <si>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</si>
  <si>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</si>
  <si>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</si>
  <si>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</si>
  <si>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</si>
  <si>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</si>
  <si>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</si>
  <si>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</si>
  <si>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</si>
  <si>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</si>
  <si>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</si>
  <si>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</si>
  <si>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</si>
  <si>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</si>
  <si>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</si>
  <si>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</si>
  <si>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</si>
  <si>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</si>
  <si>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</si>
  <si>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</si>
  <si>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</si>
  <si>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</si>
  <si>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</si>
  <si>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</si>
  <si>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</si>
  <si>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</si>
  <si>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</si>
  <si>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</si>
  <si>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</si>
  <si>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</si>
  <si>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</si>
  <si>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</si>
  <si>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</si>
  <si>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</si>
  <si>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</si>
  <si>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</si>
  <si>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</si>
  <si>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</si>
  <si>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</si>
  <si>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</si>
  <si>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</si>
  <si>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</si>
  <si>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</si>
  <si>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</si>
  <si>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</si>
  <si>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</si>
  <si>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</si>
  <si>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</si>
  <si>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</si>
  <si>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</si>
  <si>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</si>
  <si>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</si>
  <si>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</si>
  <si>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</si>
  <si>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</si>
  <si>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</si>
  <si>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</si>
  <si>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</si>
  <si>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</si>
  <si>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</si>
  <si>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</si>
  <si>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</si>
  <si>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</si>
  <si>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</si>
  <si>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</si>
  <si>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</si>
  <si>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</si>
  <si>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</si>
  <si>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</si>
  <si>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</si>
  <si>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</si>
  <si>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</si>
  <si>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</si>
  <si>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</si>
  <si>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</si>
  <si>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</si>
  <si>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</si>
  <si>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</si>
  <si>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</si>
  <si>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</si>
  <si>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</si>
  <si>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</si>
  <si>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</si>
  <si>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</si>
  <si>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</si>
  <si>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</si>
  <si>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</si>
  <si>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</si>
  <si>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</si>
  <si>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</si>
  <si>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</si>
  <si>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</si>
  <si>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</si>
  <si>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</si>
  <si>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</si>
  <si>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</si>
  <si>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</si>
  <si>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</si>
  <si>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</si>
  <si>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</si>
  <si>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</si>
  <si>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</si>
  <si>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</si>
  <si>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</si>
  <si>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</si>
  <si>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</si>
  <si>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</si>
  <si>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</si>
  <si>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</si>
  <si>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</si>
  <si>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</si>
  <si>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</si>
  <si>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</si>
  <si>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</si>
  <si>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</si>
  <si>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</si>
  <si>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</si>
  <si>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</si>
  <si>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</si>
  <si>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</si>
  <si>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</si>
  <si>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</si>
  <si>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</si>
  <si>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</si>
  <si>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</si>
  <si>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</si>
  <si>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</si>
  <si>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</si>
  <si>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</si>
  <si>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</si>
  <si>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</si>
  <si>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</si>
  <si>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</si>
  <si>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</si>
  <si>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</si>
  <si>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</si>
  <si>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</si>
  <si>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</si>
  <si>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</si>
  <si>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</si>
  <si>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</si>
  <si>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</si>
  <si>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</si>
  <si>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</si>
  <si>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</si>
  <si>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</si>
  <si>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</si>
  <si>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</si>
  <si>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</si>
  <si>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</si>
  <si>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</si>
  <si>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</si>
  <si>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</si>
  <si>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</si>
  <si>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</si>
  <si>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</si>
  <si>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</si>
  <si>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</si>
  <si>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</si>
  <si>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</si>
  <si>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</si>
  <si>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</si>
  <si>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</si>
  <si>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</si>
  <si>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</si>
  <si>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</si>
  <si>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</si>
  <si>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</si>
  <si>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</si>
  <si>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</si>
  <si>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</si>
  <si>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</si>
  <si>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</si>
  <si>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</si>
  <si>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</si>
  <si>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</si>
  <si>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</si>
  <si>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</si>
  <si>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</si>
  <si>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</si>
  <si>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</si>
  <si>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</si>
  <si>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</si>
  <si>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</si>
  <si>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</si>
  <si>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</si>
  <si>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</si>
  <si>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</si>
  <si>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</si>
  <si>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</si>
  <si>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</si>
  <si>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</si>
  <si>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</si>
  <si>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</si>
  <si>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</si>
  <si>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</si>
  <si>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</si>
  <si>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</si>
  <si>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</si>
  <si>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</si>
  <si>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</si>
  <si>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</si>
  <si>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</si>
  <si>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</si>
  <si>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</si>
  <si>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</si>
  <si>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</si>
  <si>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</si>
  <si>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</si>
  <si>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</si>
  <si>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</si>
  <si>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</si>
  <si>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</si>
  <si>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</si>
  <si>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</si>
  <si>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</si>
  <si>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</si>
  <si>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</si>
  <si>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</si>
  <si>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</si>
  <si>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</si>
  <si>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</si>
  <si>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</si>
  <si>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</si>
  <si>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</si>
  <si>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</si>
  <si>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</si>
  <si>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</si>
  <si>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</si>
  <si>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</si>
  <si>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</si>
  <si>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</si>
  <si>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</si>
  <si>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</si>
  <si>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</si>
  <si>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</si>
  <si>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</si>
  <si>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</si>
  <si>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</si>
  <si>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</si>
  <si>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</si>
  <si>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</si>
  <si>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</si>
  <si>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</si>
  <si>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</si>
  <si>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</si>
  <si>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</si>
  <si>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</si>
  <si>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</si>
  <si>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</si>
  <si>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</si>
  <si>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</si>
  <si>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</si>
  <si>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</si>
  <si>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</si>
  <si>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</si>
  <si>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</si>
  <si>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</si>
  <si>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</si>
  <si>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</si>
  <si>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</si>
  <si>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</si>
  <si>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</si>
  <si>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</si>
  <si>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</si>
  <si>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</si>
  <si>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</si>
  <si>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</si>
  <si>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</si>
  <si>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</si>
  <si>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</si>
  <si>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</si>
  <si>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</si>
  <si>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</si>
  <si>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</si>
  <si>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</si>
  <si>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</si>
  <si>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</si>
  <si>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</si>
  <si>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</si>
  <si>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</si>
  <si>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</si>
  <si>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</si>
  <si>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</si>
  <si>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</si>
  <si>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</si>
  <si>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</si>
  <si>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</si>
  <si>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</si>
  <si>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</si>
  <si>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</si>
  <si>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</si>
  <si>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</si>
  <si>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</si>
  <si>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</si>
  <si>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</si>
  <si>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</si>
  <si>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</si>
  <si>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</si>
  <si>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</si>
  <si>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</si>
  <si>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</si>
  <si>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</si>
  <si>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</si>
  <si>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</si>
  <si>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</si>
  <si>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</si>
  <si>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</si>
  <si>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</si>
  <si>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</si>
  <si>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</si>
  <si>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</si>
  <si>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</si>
  <si>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</si>
  <si>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</si>
  <si>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</si>
  <si>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</si>
  <si>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</si>
  <si>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</si>
  <si>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</si>
  <si>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</si>
  <si>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</si>
  <si>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</si>
  <si>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</si>
  <si>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</si>
  <si>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</si>
  <si>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</si>
  <si>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</si>
  <si>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</si>
  <si>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</si>
  <si>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</si>
  <si>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</si>
  <si>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</si>
  <si>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</si>
  <si>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</si>
  <si>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</si>
  <si>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</si>
  <si>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</si>
  <si>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</si>
  <si>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</si>
  <si>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</si>
  <si>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</si>
  <si>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</si>
  <si>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</si>
  <si>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</si>
  <si>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</si>
  <si>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</si>
  <si>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</si>
  <si>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</si>
  <si>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</si>
  <si>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</si>
  <si>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</si>
  <si>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</si>
  <si>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</si>
  <si>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</si>
  <si>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</si>
  <si>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</si>
  <si>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</si>
  <si>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</si>
  <si>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</si>
  <si>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</si>
  <si>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</si>
  <si>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</si>
  <si>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</si>
  <si>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</si>
  <si>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</si>
  <si>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</si>
  <si>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</si>
  <si>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</si>
  <si>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</si>
  <si>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</si>
  <si>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</si>
  <si>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</si>
  <si>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</si>
  <si>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</si>
  <si>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</si>
  <si>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</si>
  <si>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</si>
  <si>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</si>
  <si>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</si>
  <si>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</si>
  <si>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</si>
  <si>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</si>
  <si>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</si>
  <si>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</si>
  <si>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</si>
  <si>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</si>
  <si>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</si>
  <si>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</si>
  <si>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</si>
  <si>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</si>
  <si>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</si>
  <si>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</si>
  <si>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</si>
  <si>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</si>
  <si>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</si>
  <si>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</si>
  <si>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</si>
  <si>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</si>
  <si>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</si>
  <si>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</si>
  <si>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</si>
  <si>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</si>
  <si>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</si>
  <si>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</si>
  <si>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</si>
  <si>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</si>
  <si>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</si>
  <si>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</si>
  <si>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</si>
  <si>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</si>
  <si>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</si>
  <si>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</si>
  <si>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</si>
  <si>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</si>
  <si>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</si>
  <si>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</si>
  <si>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</si>
  <si>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</si>
  <si>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</si>
  <si>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</si>
  <si>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</si>
  <si>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</si>
  <si>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</si>
  <si>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</si>
  <si>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</si>
  <si>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</si>
  <si>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</si>
  <si>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</si>
  <si>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</si>
  <si>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</si>
  <si>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</si>
  <si>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</si>
  <si>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</si>
  <si>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</si>
  <si>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</si>
  <si>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</si>
  <si>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</si>
  <si>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</si>
  <si>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</si>
  <si>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</si>
  <si>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</si>
  <si>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</si>
  <si>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</si>
  <si>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</si>
  <si>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</si>
  <si>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</si>
  <si>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</si>
  <si>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</si>
  <si>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</si>
  <si>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</si>
  <si>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</si>
  <si>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</si>
  <si>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</si>
  <si>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</si>
  <si>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</si>
  <si>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</si>
  <si>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</si>
  <si>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</si>
  <si>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</si>
  <si>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</si>
  <si>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</si>
  <si>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</si>
  <si>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</si>
  <si>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</si>
  <si>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</si>
  <si>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</si>
  <si>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</si>
  <si>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</si>
  <si>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</si>
  <si>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</si>
  <si>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</si>
  <si>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</si>
  <si>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</si>
  <si>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</si>
  <si>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</si>
  <si>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</si>
  <si>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</si>
  <si>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</si>
  <si>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</si>
  <si>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</si>
  <si>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</si>
  <si>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</si>
  <si>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</si>
  <si>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</si>
  <si>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</si>
  <si>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</si>
  <si>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</si>
  <si>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</si>
  <si>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</si>
  <si>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</si>
  <si>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</si>
  <si>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</si>
  <si>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</si>
  <si>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</si>
  <si>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</si>
  <si>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</si>
  <si>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</si>
  <si>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</si>
  <si>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</si>
  <si>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</si>
  <si>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</si>
  <si>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</si>
  <si>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</si>
  <si>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</si>
  <si>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</si>
  <si>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</si>
  <si>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</si>
  <si>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</si>
  <si>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</si>
  <si>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</si>
  <si>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</si>
  <si>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</si>
  <si>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</si>
  <si>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</si>
  <si>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</si>
  <si>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</si>
  <si>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</si>
  <si>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</si>
  <si>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</si>
  <si>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</si>
  <si>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</si>
  <si>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</si>
  <si>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</si>
  <si>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</si>
  <si>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</si>
  <si>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</si>
  <si>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</si>
  <si>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</si>
  <si>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</si>
  <si>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</si>
  <si>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</si>
  <si>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</si>
  <si>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</si>
  <si>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</si>
  <si>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</si>
  <si>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</si>
  <si>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</si>
  <si>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</si>
  <si>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</si>
  <si>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</si>
  <si>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</si>
  <si>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</si>
  <si>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</si>
  <si>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</si>
  <si>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</si>
  <si>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</si>
  <si>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</si>
  <si>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</si>
  <si>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</si>
  <si>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</si>
  <si>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</si>
  <si>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</si>
  <si>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</si>
  <si>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</si>
  <si>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</si>
  <si>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</si>
  <si>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</si>
  <si>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</si>
  <si>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</si>
  <si>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</si>
  <si>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</si>
  <si>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</si>
  <si>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</si>
  <si>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</si>
  <si>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</si>
  <si>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</si>
  <si>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</si>
  <si>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</si>
  <si>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</si>
  <si>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</si>
  <si>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</si>
  <si>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</si>
  <si>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</si>
  <si>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</si>
  <si>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</si>
  <si>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</si>
  <si>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</si>
  <si>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</si>
  <si>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</si>
  <si>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</si>
  <si>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</si>
  <si>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</si>
  <si>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</si>
  <si>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</si>
  <si>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</si>
  <si>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</si>
  <si>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</si>
  <si>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</si>
  <si>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</si>
  <si>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</si>
  <si>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</si>
  <si>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</si>
  <si>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</si>
  <si>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</si>
  <si>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</si>
  <si>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</si>
  <si>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</si>
  <si>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</si>
  <si>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</si>
  <si>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</si>
  <si>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</si>
  <si>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</si>
  <si>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</si>
  <si>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</si>
  <si>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</si>
  <si>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</si>
  <si>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</si>
  <si>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</si>
  <si>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</si>
  <si>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</si>
  <si>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</si>
  <si>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</si>
  <si>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</si>
  <si>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</si>
  <si>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</si>
  <si>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</si>
  <si>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</si>
  <si>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</si>
  <si>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</si>
  <si>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</si>
  <si>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</si>
  <si>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</si>
  <si>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</si>
  <si>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</si>
  <si>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</si>
  <si>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</si>
  <si>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</si>
  <si>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</si>
  <si>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</si>
  <si>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</si>
  <si>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</si>
  <si>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</si>
  <si>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</si>
  <si>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</si>
  <si>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</si>
  <si>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</si>
  <si>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</si>
  <si>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</si>
  <si>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</si>
  <si>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</si>
  <si>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</si>
  <si>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</si>
  <si>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</si>
  <si>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</si>
  <si>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</si>
  <si>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</si>
  <si>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</si>
  <si>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</si>
  <si>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</si>
  <si>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</si>
  <si>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</si>
  <si>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</si>
  <si>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</si>
  <si>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</si>
  <si>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</si>
  <si>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</si>
  <si>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</si>
  <si>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</si>
  <si>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</si>
  <si>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</si>
  <si>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</si>
  <si>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</si>
  <si>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</si>
  <si>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</si>
  <si>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</si>
  <si>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</si>
  <si>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</si>
  <si>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</si>
  <si>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</si>
  <si>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</si>
  <si>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</si>
  <si>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</si>
  <si>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</si>
  <si>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</si>
  <si>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</si>
  <si>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</si>
  <si>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</si>
  <si>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</si>
  <si>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</si>
  <si>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</si>
  <si>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</si>
  <si>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</si>
  <si>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</si>
  <si>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</si>
  <si>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</si>
  <si>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</si>
  <si>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</si>
  <si>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</si>
  <si>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</si>
  <si>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</si>
  <si>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</si>
  <si>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</si>
  <si>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</si>
  <si>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</si>
  <si>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</si>
  <si>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</si>
  <si>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</si>
  <si>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</si>
  <si>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</si>
  <si>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</si>
  <si>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</si>
  <si>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</si>
  <si>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</si>
  <si>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</si>
  <si>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</si>
  <si>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</si>
  <si>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</si>
  <si>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</si>
  <si>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</si>
  <si>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</si>
  <si>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</si>
  <si>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</si>
  <si>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</si>
  <si>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</si>
  <si>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</si>
  <si>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</si>
  <si>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</si>
  <si>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</si>
  <si>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</si>
  <si>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</si>
  <si>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</si>
  <si>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</si>
  <si>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</si>
  <si>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</si>
  <si>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</si>
  <si>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</si>
  <si>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</si>
  <si>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</si>
  <si>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</si>
  <si>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</si>
  <si>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</si>
  <si>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</si>
  <si>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</si>
  <si>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</si>
  <si>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</si>
  <si>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</si>
  <si>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</si>
  <si>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</si>
  <si>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</si>
  <si>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</si>
  <si>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</si>
  <si>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</si>
  <si>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</si>
  <si>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</si>
  <si>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</si>
  <si>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</si>
  <si>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</si>
  <si>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</si>
  <si>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</si>
  <si>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</si>
  <si>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</si>
  <si>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</si>
  <si>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</si>
  <si>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</si>
  <si>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</si>
  <si>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</si>
  <si>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</si>
  <si>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</si>
  <si>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</si>
  <si>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</si>
  <si>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</si>
  <si>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</si>
  <si>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</si>
  <si>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</si>
  <si>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</si>
  <si>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</si>
  <si>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</si>
  <si>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</si>
  <si>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</si>
  <si>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</si>
  <si>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</si>
  <si>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</si>
  <si>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</si>
  <si>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</si>
  <si>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</si>
  <si>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</si>
  <si>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</si>
  <si>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</si>
  <si>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</si>
  <si>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</si>
  <si>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</si>
  <si>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</si>
  <si>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</si>
  <si>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</si>
  <si>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</si>
  <si>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</si>
  <si>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</si>
  <si>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</si>
  <si>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</si>
  <si>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</si>
  <si>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</si>
  <si>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</si>
  <si>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</si>
  <si>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</si>
  <si>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</si>
  <si>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</si>
  <si>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</si>
  <si>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</si>
  <si>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</si>
  <si>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</si>
  <si>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</si>
  <si>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</si>
  <si>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</si>
  <si>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</si>
  <si>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</si>
  <si>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</si>
  <si>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</si>
  <si>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</si>
  <si>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</si>
  <si>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</si>
  <si>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</si>
  <si>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</si>
  <si>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</si>
  <si>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</si>
  <si>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</si>
  <si>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</si>
  <si>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</si>
  <si>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</si>
  <si>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</si>
  <si>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</si>
  <si>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</si>
  <si>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</si>
  <si>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</si>
  <si>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</si>
  <si>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</si>
  <si>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</si>
  <si>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</si>
  <si>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</si>
  <si>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</si>
  <si>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</si>
  <si>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</si>
  <si>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</si>
  <si>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</si>
  <si>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</si>
  <si>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</si>
  <si>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</si>
  <si>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</si>
  <si>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</si>
  <si>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</si>
  <si>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</si>
  <si>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</si>
  <si>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</si>
  <si>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</si>
  <si>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</si>
  <si>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</si>
  <si>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</si>
  <si>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</si>
  <si>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</si>
  <si>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</si>
  <si>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</si>
  <si>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</si>
  <si>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</si>
  <si>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</si>
  <si>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</si>
  <si>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</si>
  <si>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</si>
  <si>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</si>
  <si>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</si>
  <si>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</si>
  <si>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</si>
  <si>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</si>
  <si>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</si>
  <si>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</si>
  <si>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</si>
  <si>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</si>
  <si>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</si>
  <si>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</si>
  <si>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</si>
  <si>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</si>
  <si>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</si>
  <si>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</si>
  <si>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</si>
  <si>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</si>
  <si>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</si>
  <si>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</si>
  <si>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</si>
  <si>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</si>
  <si>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</si>
  <si>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</si>
  <si>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</si>
  <si>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</si>
  <si>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</si>
  <si>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</si>
  <si>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</si>
  <si>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</si>
  <si>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</si>
  <si>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</si>
  <si>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</si>
  <si>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</si>
  <si>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</si>
  <si>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</si>
  <si>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</si>
  <si>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</si>
  <si>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</si>
  <si>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</si>
  <si>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</si>
  <si>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</si>
  <si>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</si>
  <si>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</si>
  <si>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</si>
  <si>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</si>
  <si>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</si>
  <si>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</si>
  <si>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</si>
  <si>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</si>
  <si>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</si>
  <si>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</si>
  <si>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</si>
  <si>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</si>
  <si>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</si>
  <si>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</si>
  <si>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</si>
  <si>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</si>
  <si>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</si>
  <si>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</si>
  <si>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</si>
  <si>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</si>
  <si>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</si>
  <si>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</si>
  <si>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</si>
  <si>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</si>
  <si>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</si>
  <si>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</si>
  <si>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</si>
  <si>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</si>
  <si>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</si>
  <si>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</si>
  <si>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</si>
  <si>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</si>
  <si>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</si>
  <si>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</si>
  <si>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</si>
  <si>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</si>
  <si>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</si>
  <si>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</si>
  <si>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</si>
  <si>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</si>
  <si>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</si>
  <si>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</si>
  <si>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</si>
  <si>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</si>
  <si>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</si>
  <si>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</si>
  <si>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</si>
  <si>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</si>
  <si>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</si>
  <si>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</si>
  <si>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</si>
  <si>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</si>
  <si>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</si>
  <si>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</si>
  <si>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</si>
  <si>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</si>
  <si>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</si>
  <si>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</si>
  <si>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</si>
  <si>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</si>
  <si>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</si>
  <si>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</si>
  <si>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</si>
  <si>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</si>
  <si>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</si>
  <si>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</si>
  <si>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</si>
  <si>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</si>
  <si>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</si>
  <si>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</si>
  <si>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</si>
  <si>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</si>
  <si>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</si>
  <si>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</si>
  <si>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</si>
  <si>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</si>
  <si>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</si>
  <si>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</si>
  <si>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</si>
  <si>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</si>
  <si>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</si>
  <si>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</si>
  <si>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</si>
  <si>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</si>
  <si>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</si>
  <si>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</si>
  <si>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</si>
  <si>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</si>
  <si>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</si>
  <si>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</si>
  <si>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</si>
  <si>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</si>
  <si>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</si>
  <si>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</si>
  <si>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</si>
  <si>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</si>
  <si>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</si>
  <si>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</si>
  <si>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</si>
  <si>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</si>
  <si>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</si>
  <si>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</si>
  <si>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</si>
  <si>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</si>
  <si>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</si>
  <si>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</si>
  <si>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</si>
  <si>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</si>
  <si>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</si>
  <si>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</si>
  <si>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</si>
  <si>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</si>
  <si>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</si>
  <si>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</si>
  <si>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</si>
  <si>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</si>
  <si>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</si>
  <si>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</si>
  <si>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</si>
  <si>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</si>
  <si>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</si>
  <si>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</si>
  <si>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</si>
  <si>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</si>
  <si>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</si>
  <si>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</si>
  <si>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</si>
  <si>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</si>
  <si>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</si>
  <si>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</si>
  <si>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</si>
  <si>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</si>
  <si>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</si>
  <si>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</si>
  <si>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</si>
  <si>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</si>
  <si>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</si>
  <si>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</si>
  <si>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</si>
  <si>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</si>
  <si>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</si>
  <si>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</si>
  <si>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</si>
  <si>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</si>
  <si>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</si>
  <si>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</si>
  <si>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</si>
  <si>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</si>
  <si>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</si>
  <si>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</si>
  <si>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</si>
  <si>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</si>
  <si>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</si>
  <si>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</si>
  <si>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</si>
  <si>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</si>
  <si>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</si>
  <si>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</si>
  <si>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</si>
  <si>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</si>
  <si>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</si>
  <si>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</si>
  <si>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</si>
  <si>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</si>
  <si>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</si>
  <si>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</si>
  <si>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</si>
  <si>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</si>
  <si>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</si>
  <si>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</si>
  <si>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</si>
  <si>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</si>
  <si>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</si>
  <si>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</si>
  <si>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</si>
  <si>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</si>
  <si>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</si>
  <si>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</si>
  <si>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</si>
  <si>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</si>
  <si>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</si>
  <si>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</si>
  <si>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</si>
  <si>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</si>
  <si>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</si>
  <si>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</si>
  <si>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</si>
  <si>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</si>
  <si>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</si>
  <si>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</si>
  <si>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</si>
  <si>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</si>
  <si>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</si>
  <si>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</si>
  <si>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</si>
  <si>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</si>
  <si>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</si>
  <si>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</si>
  <si>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</si>
  <si>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</si>
  <si>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</si>
  <si>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</si>
  <si>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</si>
  <si>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</si>
  <si>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</si>
  <si>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</si>
  <si>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</si>
  <si>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</si>
  <si>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</si>
  <si>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</si>
  <si>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</si>
  <si>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</si>
  <si>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</si>
  <si>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</si>
  <si>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</si>
  <si>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</si>
  <si>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</si>
  <si>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</si>
  <si>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</si>
  <si>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</si>
  <si>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</si>
  <si>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</si>
  <si>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</si>
  <si>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</si>
  <si>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</si>
  <si>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</si>
  <si>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</si>
  <si>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</si>
  <si>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</si>
  <si>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</si>
  <si>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</si>
  <si>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</si>
  <si>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</si>
  <si>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</si>
  <si>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</si>
  <si>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</si>
  <si>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</si>
  <si>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</si>
  <si>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</si>
  <si>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</si>
  <si>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</si>
  <si>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</si>
  <si>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</si>
  <si>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</si>
  <si>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</si>
  <si>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</si>
  <si>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</si>
  <si>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</si>
  <si>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</si>
  <si>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</si>
  <si>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</si>
  <si>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</si>
  <si>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</si>
  <si>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</si>
  <si>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</si>
  <si>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</si>
  <si>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</si>
  <si>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</si>
  <si>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</si>
  <si>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</si>
  <si>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</si>
  <si>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</si>
  <si>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</si>
  <si>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</si>
  <si>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</si>
  <si>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</si>
  <si>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</si>
  <si>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</si>
  <si>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</si>
  <si>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</si>
  <si>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</si>
  <si>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</si>
  <si>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</si>
  <si>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</si>
  <si>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</si>
  <si>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</si>
  <si>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</si>
  <si>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</si>
  <si>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</si>
  <si>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</si>
  <si>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</si>
  <si>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</si>
  <si>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</si>
  <si>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</si>
  <si>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</si>
  <si>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</si>
  <si>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</si>
  <si>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</si>
  <si>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</si>
  <si>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</si>
  <si>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</si>
  <si>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</si>
  <si>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</si>
  <si>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</si>
  <si>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</si>
  <si>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</si>
  <si>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</si>
  <si>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</si>
  <si>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</si>
  <si>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</si>
  <si>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</si>
  <si>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</si>
  <si>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</si>
  <si>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</si>
  <si>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</si>
  <si>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</si>
  <si>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</si>
  <si>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</si>
  <si>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</si>
  <si>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</si>
  <si>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</si>
  <si>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</si>
  <si>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</si>
  <si>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</si>
  <si>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</si>
  <si>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</si>
  <si>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</si>
  <si>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</si>
  <si>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</si>
  <si>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</si>
  <si>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</si>
  <si>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</si>
  <si>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</si>
  <si>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</si>
  <si>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</si>
  <si>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</si>
  <si>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</si>
  <si>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</si>
  <si>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</si>
  <si>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</si>
  <si>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</si>
  <si>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</si>
  <si>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</si>
  <si>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</si>
  <si>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</si>
  <si>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</si>
  <si>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</si>
  <si>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</si>
  <si>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</si>
  <si>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</si>
  <si>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</si>
  <si>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</si>
  <si>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</si>
  <si>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</si>
  <si>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</si>
  <si>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</si>
  <si>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</si>
  <si>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</si>
  <si>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</si>
  <si>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</si>
  <si>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</si>
  <si>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</si>
  <si>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</si>
  <si>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</si>
  <si>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</si>
  <si>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</si>
  <si>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</si>
  <si>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</si>
  <si>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</si>
  <si>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</si>
  <si>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</si>
  <si>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</si>
  <si>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</si>
  <si>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</si>
  <si>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</si>
  <si>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</si>
  <si>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</si>
  <si>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</si>
  <si>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</si>
  <si>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</si>
  <si>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</si>
  <si>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</si>
  <si>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</si>
  <si>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</si>
  <si>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</si>
  <si>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</si>
  <si>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</si>
  <si>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</si>
  <si>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</si>
  <si>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</si>
  <si>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</si>
  <si>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</si>
  <si>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</si>
  <si>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</si>
  <si>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</si>
  <si>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</si>
  <si>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</si>
  <si>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</si>
  <si>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</si>
  <si>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</si>
  <si>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</si>
  <si>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</si>
  <si>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</si>
  <si>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</si>
  <si>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</si>
  <si>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</si>
  <si>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</si>
  <si>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</si>
  <si>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</si>
  <si>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</si>
  <si>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</si>
  <si>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</si>
  <si>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</si>
  <si>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</si>
  <si>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</si>
  <si>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</si>
  <si>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</si>
  <si>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</si>
  <si>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</si>
  <si>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</si>
  <si>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</si>
  <si>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</si>
  <si>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</si>
  <si>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</si>
  <si>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</si>
  <si>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</si>
  <si>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</si>
  <si>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</si>
  <si>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</si>
  <si>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</si>
  <si>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</si>
  <si>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</si>
  <si>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</si>
  <si>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</si>
  <si>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</si>
  <si>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</si>
  <si>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</si>
  <si>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</si>
  <si>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</si>
  <si>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</si>
  <si>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</si>
  <si>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</si>
  <si>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</si>
  <si>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</si>
  <si>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</si>
  <si>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</si>
  <si>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</si>
  <si>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</si>
  <si>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</si>
  <si>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</si>
  <si>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</si>
  <si>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</si>
  <si>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</si>
  <si>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</si>
  <si>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</si>
  <si>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</si>
  <si>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</si>
  <si>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</si>
  <si>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</si>
  <si>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</si>
  <si>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</si>
  <si>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</si>
  <si>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</si>
  <si>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</si>
  <si>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</si>
  <si>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</si>
  <si>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</si>
  <si>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</si>
  <si>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</si>
  <si>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</si>
  <si>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</si>
  <si>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</si>
  <si>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</si>
  <si>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</si>
  <si>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</si>
  <si>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</si>
  <si>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</si>
  <si>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</si>
  <si>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</si>
  <si>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</si>
  <si>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</si>
  <si>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</si>
  <si>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</si>
  <si>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</si>
  <si>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</si>
  <si>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</si>
  <si>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</si>
  <si>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</si>
  <si>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</si>
  <si>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</si>
  <si>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</si>
  <si>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</si>
  <si>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</si>
  <si>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</si>
  <si>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</si>
  <si>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</si>
  <si>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</si>
  <si>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</si>
  <si>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</si>
  <si>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</si>
  <si>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</si>
  <si>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</si>
  <si>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</si>
  <si>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</si>
  <si>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</si>
  <si>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</si>
  <si>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</si>
  <si>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</si>
  <si>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</si>
  <si>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</si>
  <si>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</si>
  <si>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</si>
  <si>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</si>
  <si>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</si>
  <si>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</si>
  <si>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</si>
  <si>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</si>
  <si>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</si>
  <si>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</si>
  <si>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</si>
  <si>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</si>
  <si>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</si>
  <si>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</si>
  <si>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</si>
  <si>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</si>
  <si>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</si>
  <si>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</si>
  <si>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</si>
  <si>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</si>
  <si>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</si>
  <si>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</si>
  <si>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</si>
  <si>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</si>
  <si>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</si>
  <si>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</si>
  <si>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</si>
  <si>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</si>
  <si>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</si>
  <si>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</si>
  <si>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</si>
  <si>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</si>
  <si>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</si>
  <si>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</si>
  <si>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</si>
  <si>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</si>
  <si>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</si>
  <si>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</si>
  <si>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</si>
  <si>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</si>
  <si>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</si>
  <si>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</si>
  <si>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</si>
  <si>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</si>
  <si>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</si>
  <si>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</si>
  <si>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</si>
  <si>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</si>
  <si>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</si>
  <si>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</si>
  <si>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</si>
  <si>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</si>
  <si>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</si>
  <si>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</si>
  <si>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</si>
  <si>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</si>
  <si>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</si>
  <si>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</si>
  <si>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</si>
  <si>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</si>
  <si>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</si>
  <si>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</si>
  <si>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</si>
  <si>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</si>
  <si>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</si>
  <si>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</si>
  <si>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</si>
  <si>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</si>
  <si>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</si>
  <si>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</si>
  <si>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</si>
  <si>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</si>
  <si>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</si>
  <si>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</si>
  <si>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</si>
  <si>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</si>
  <si>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</si>
  <si>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</si>
  <si>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</si>
  <si>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</si>
  <si>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</si>
  <si>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</si>
  <si>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</si>
  <si>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</si>
  <si>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</si>
  <si>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</si>
  <si>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</si>
  <si>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</si>
  <si>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</si>
  <si>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</si>
  <si>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</si>
  <si>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</si>
  <si>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</si>
  <si>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</si>
  <si>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</si>
  <si>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</si>
  <si>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</si>
  <si>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</si>
  <si>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</si>
  <si>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</si>
  <si>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</si>
  <si>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</si>
  <si>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</si>
  <si>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</si>
  <si>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</si>
  <si>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</si>
  <si>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</si>
  <si>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</si>
  <si>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</si>
  <si>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</si>
  <si>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</si>
  <si>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</si>
  <si>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</si>
  <si>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</si>
  <si>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</si>
  <si>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</si>
  <si>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</si>
  <si>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</si>
  <si>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</si>
  <si>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</si>
  <si>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</si>
  <si>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</si>
  <si>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</si>
  <si>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</si>
  <si>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</si>
  <si>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</si>
  <si>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</si>
  <si>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</si>
  <si>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</si>
  <si>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</si>
  <si>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</si>
  <si>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</si>
  <si>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</si>
  <si>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</si>
  <si>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</si>
  <si>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</si>
  <si>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</si>
  <si>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</si>
  <si>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</si>
  <si>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</si>
  <si>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</si>
  <si>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</si>
  <si>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</si>
  <si>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</si>
  <si>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</si>
  <si>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</si>
  <si>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</si>
  <si>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</si>
  <si>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</si>
  <si>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</si>
  <si>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</si>
  <si>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</si>
  <si>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</si>
  <si>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</si>
  <si>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</si>
  <si>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</si>
  <si>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</si>
  <si>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</si>
  <si>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</si>
  <si>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</si>
  <si>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</si>
  <si>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</si>
  <si>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</si>
  <si>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</si>
  <si>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</si>
  <si>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</si>
  <si>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</si>
  <si>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</si>
  <si>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</si>
  <si>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</si>
  <si>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</si>
  <si>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</si>
  <si>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</si>
  <si>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</si>
  <si>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</si>
  <si>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</si>
  <si>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</si>
  <si>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</si>
  <si>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</si>
  <si>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</si>
  <si>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</si>
  <si>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</si>
  <si>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</si>
  <si>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</si>
  <si>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</si>
  <si>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</si>
  <si>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</si>
  <si>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</si>
  <si>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</si>
  <si>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</si>
  <si>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</si>
  <si>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</si>
  <si>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</si>
  <si>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</si>
  <si>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</si>
  <si>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</si>
  <si>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</si>
  <si>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</si>
  <si>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</si>
  <si>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</si>
  <si>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</si>
  <si>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</si>
  <si>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</si>
  <si>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</si>
  <si>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</si>
  <si>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</si>
  <si>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</si>
  <si>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</si>
  <si>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</si>
  <si>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</si>
  <si>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</si>
  <si>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</si>
  <si>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</si>
  <si>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</si>
  <si>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</si>
  <si>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</si>
  <si>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</si>
  <si>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</si>
  <si>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</si>
  <si>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</si>
  <si>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</si>
  <si>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</si>
  <si>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</si>
  <si>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</si>
  <si>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</si>
  <si>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</si>
  <si>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</si>
  <si>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</si>
  <si>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</si>
  <si>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</si>
  <si>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</si>
  <si>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</si>
  <si>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</si>
  <si>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</si>
  <si>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</si>
  <si>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</si>
  <si>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</si>
  <si>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</si>
  <si>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</si>
  <si>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</si>
  <si>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</si>
  <si>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</si>
  <si>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</si>
  <si>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</si>
  <si>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</si>
  <si>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</si>
  <si>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</si>
  <si>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</si>
  <si>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</si>
  <si>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</si>
  <si>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</si>
  <si>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</si>
  <si>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</si>
  <si>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</si>
  <si>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</si>
  <si>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</si>
  <si>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</si>
  <si>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</si>
  <si>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</si>
  <si>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</si>
  <si>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</si>
  <si>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</si>
  <si>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</si>
  <si>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</si>
  <si>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</si>
  <si>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</si>
  <si>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</si>
  <si>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</si>
  <si>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</si>
  <si>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</si>
  <si>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</si>
  <si>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</si>
  <si>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</si>
  <si>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</si>
  <si>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</si>
  <si>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</si>
  <si>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</si>
  <si>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</si>
  <si>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</si>
  <si>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</si>
  <si>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</si>
  <si>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</si>
  <si>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</si>
  <si>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</si>
  <si>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</si>
  <si>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</si>
  <si>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</si>
  <si>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</si>
  <si>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</si>
  <si>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</si>
  <si>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</si>
  <si>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</si>
  <si>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</si>
  <si>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</si>
  <si>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</si>
  <si>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</si>
  <si>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</si>
  <si>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</si>
  <si>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</si>
  <si>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</si>
  <si>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</si>
  <si>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</si>
  <si>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</si>
  <si>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</si>
  <si>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</si>
  <si>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</si>
  <si>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</si>
  <si>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</si>
  <si>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</si>
  <si>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</si>
  <si>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</si>
  <si>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</si>
  <si>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</si>
  <si>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</si>
  <si>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</si>
  <si>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</si>
  <si>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</si>
  <si>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</si>
  <si>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</si>
  <si>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</si>
  <si>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</si>
  <si>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</si>
  <si>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</si>
  <si>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</si>
  <si>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</si>
  <si>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</si>
  <si>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</si>
  <si>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</si>
  <si>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</si>
  <si>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</si>
  <si>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</si>
  <si>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</si>
  <si>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</si>
  <si>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</si>
  <si>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</si>
  <si>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</si>
  <si>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</si>
  <si>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</si>
  <si>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</si>
  <si>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</si>
  <si>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</si>
  <si>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</si>
  <si>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</si>
  <si>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</si>
  <si>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</si>
  <si>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</si>
  <si>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</si>
  <si>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</si>
  <si>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</si>
  <si>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</si>
  <si>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</si>
  <si>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</si>
  <si>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</si>
  <si>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</si>
  <si>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</si>
  <si>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</si>
  <si>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</si>
  <si>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</si>
  <si>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</si>
  <si>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</si>
  <si>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</si>
  <si>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</si>
  <si>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</si>
  <si>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</si>
  <si>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</si>
  <si>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</si>
  <si>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</si>
  <si>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</si>
  <si>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</si>
  <si>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</si>
  <si>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</si>
  <si>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</si>
  <si>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</si>
  <si>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</si>
  <si>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</si>
  <si>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</si>
  <si>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</si>
  <si>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</si>
  <si>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</si>
  <si>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</si>
  <si>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</si>
  <si>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</si>
  <si>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</si>
  <si>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</si>
  <si>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</si>
  <si>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</si>
  <si>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</si>
  <si>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</si>
  <si>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</si>
  <si>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</si>
  <si>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</si>
  <si>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</si>
  <si>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</si>
  <si>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</si>
  <si>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</si>
  <si>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</si>
  <si>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</si>
  <si>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</si>
  <si>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</si>
  <si>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</si>
  <si>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</si>
  <si>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</si>
  <si>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</si>
  <si>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</si>
  <si>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</si>
  <si>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</si>
  <si>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</si>
  <si>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</si>
  <si>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</si>
  <si>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</si>
  <si>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</si>
  <si>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</si>
  <si>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</si>
  <si>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</si>
  <si>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</si>
  <si>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</si>
  <si>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</si>
  <si>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</si>
  <si>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</si>
  <si>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</si>
  <si>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</si>
  <si>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</si>
  <si>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</si>
  <si>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</si>
  <si>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</si>
  <si>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</si>
  <si>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</si>
  <si>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</si>
  <si>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</si>
  <si>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</si>
  <si>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</si>
  <si>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</si>
  <si>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</si>
  <si>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</si>
  <si>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</si>
  <si>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</si>
  <si>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</si>
  <si>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</si>
  <si>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</si>
  <si>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</si>
  <si>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</si>
  <si>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</si>
  <si>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</si>
  <si>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</si>
  <si>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</si>
  <si>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</si>
  <si>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</si>
  <si>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</si>
  <si>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</si>
  <si>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</si>
  <si>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</si>
  <si>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</si>
  <si>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</si>
  <si>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</si>
  <si>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</si>
  <si>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</si>
  <si>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</si>
  <si>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</si>
  <si>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</si>
  <si>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</si>
  <si>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</si>
  <si>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</si>
  <si>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</si>
  <si>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</si>
  <si>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</si>
  <si>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</si>
  <si>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</si>
  <si>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</si>
  <si>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</si>
  <si>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</si>
  <si>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</si>
  <si>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</si>
  <si>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</si>
  <si>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</si>
  <si>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</si>
  <si>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</si>
  <si>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</si>
  <si>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</si>
  <si>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</si>
  <si>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</si>
  <si>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</si>
  <si>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</si>
  <si>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</si>
  <si>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</si>
  <si>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</si>
  <si>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</si>
  <si>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</si>
  <si>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</si>
  <si>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</si>
  <si>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</si>
  <si>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</si>
  <si>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</si>
  <si>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</si>
  <si>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</si>
  <si>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</si>
  <si>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</si>
  <si>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</si>
  <si>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</si>
  <si>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</si>
  <si>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</si>
  <si>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</si>
  <si>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</si>
  <si>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</si>
  <si>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</si>
  <si>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</si>
  <si>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</si>
  <si>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</si>
  <si>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</si>
  <si>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</si>
  <si>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</si>
  <si>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</si>
  <si>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</si>
  <si>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</si>
  <si>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</si>
  <si>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</si>
  <si>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</si>
  <si>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</si>
  <si>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</si>
  <si>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</si>
  <si>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</si>
  <si>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</si>
  <si>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</si>
  <si>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</si>
  <si>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</si>
  <si>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</si>
  <si>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</si>
  <si>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</si>
  <si>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</si>
  <si>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</si>
  <si>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</si>
  <si>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</si>
  <si>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</si>
  <si>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</si>
  <si>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</si>
  <si>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</si>
  <si>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</si>
  <si>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</si>
  <si>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</si>
  <si>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</si>
  <si>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</si>
  <si>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</si>
  <si>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</si>
  <si>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</si>
  <si>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</si>
  <si>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</si>
  <si>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</si>
  <si>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</si>
  <si>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</si>
  <si>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</si>
  <si>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</si>
  <si>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</si>
  <si>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</si>
  <si>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</si>
  <si>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</si>
  <si>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</si>
  <si>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</si>
  <si>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</si>
  <si>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</si>
  <si>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</si>
  <si>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</si>
  <si>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</si>
  <si>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</si>
  <si>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</si>
  <si>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</si>
  <si>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</si>
  <si>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</si>
  <si>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</si>
  <si>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</si>
  <si>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</si>
  <si>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</si>
  <si>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</si>
  <si>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</si>
  <si>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</si>
  <si>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</si>
  <si>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</si>
  <si>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</si>
  <si>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</si>
  <si>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</si>
  <si>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</si>
  <si>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</si>
  <si>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</si>
  <si>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</si>
  <si>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</si>
  <si>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</si>
  <si>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</si>
  <si>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</si>
  <si>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</si>
  <si>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</si>
  <si>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</si>
  <si>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</si>
  <si>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</si>
  <si>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</si>
  <si>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</si>
  <si>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</si>
  <si>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</si>
  <si>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</si>
  <si>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</si>
  <si>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</si>
  <si>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</si>
  <si>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</si>
  <si>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</si>
  <si>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</si>
  <si>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</si>
  <si>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</si>
  <si>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</si>
  <si>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</si>
  <si>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</si>
  <si>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</si>
  <si>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</si>
  <si>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</si>
  <si>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</si>
  <si>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</si>
  <si>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</si>
  <si>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</si>
  <si>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</si>
  <si>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</si>
  <si>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</si>
  <si>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</si>
  <si>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</si>
  <si>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</si>
  <si>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</si>
  <si>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</si>
  <si>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</si>
  <si>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</si>
  <si>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</si>
  <si>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</si>
  <si>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</si>
  <si>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</si>
  <si>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</si>
  <si>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</si>
  <si>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</si>
  <si>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</si>
  <si>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</si>
  <si>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</si>
  <si>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</si>
  <si>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</si>
  <si>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</si>
  <si>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</si>
  <si>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</si>
  <si>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</si>
  <si>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</si>
  <si>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</si>
  <si>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</si>
  <si>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</si>
  <si>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</si>
  <si>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</si>
  <si>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</si>
  <si>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</si>
  <si>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</si>
  <si>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</si>
  <si>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</si>
  <si>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</si>
  <si>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</si>
  <si>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</si>
  <si>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</si>
  <si>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</si>
  <si>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</si>
  <si>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</si>
  <si>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</si>
  <si>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</si>
  <si>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</si>
  <si>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</si>
  <si>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</si>
  <si>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</si>
  <si>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</si>
  <si>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</si>
  <si>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</si>
  <si>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</si>
  <si>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</si>
  <si>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</si>
  <si>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</si>
  <si>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</si>
  <si>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</si>
  <si>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</si>
  <si>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</si>
  <si>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</si>
  <si>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</si>
  <si>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</si>
  <si>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</si>
  <si>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</si>
  <si>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</si>
  <si>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</si>
  <si>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</si>
  <si>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</si>
  <si>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</si>
  <si>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</si>
  <si>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</si>
  <si>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</si>
  <si>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</si>
  <si>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</si>
  <si>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</si>
  <si>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</si>
  <si>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</si>
  <si>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</si>
  <si>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</si>
  <si>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</si>
  <si>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</si>
  <si>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</si>
  <si>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</si>
  <si>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</si>
  <si>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</si>
  <si>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</si>
  <si>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</si>
  <si>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</si>
  <si>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</si>
  <si>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</si>
  <si>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</si>
  <si>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</si>
  <si>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</si>
  <si>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</si>
  <si>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</si>
  <si>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</si>
  <si>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</si>
  <si>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</si>
  <si>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</si>
  <si>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</si>
  <si>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</si>
  <si>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</si>
  <si>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</si>
  <si>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</si>
  <si>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</si>
  <si>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</si>
  <si>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</si>
  <si>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</si>
  <si>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</si>
  <si>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</si>
  <si>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</si>
  <si>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</si>
  <si>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</si>
  <si>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</si>
  <si>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</si>
  <si>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</si>
  <si>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</si>
  <si>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</si>
  <si>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</si>
  <si>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</si>
  <si>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</si>
  <si>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</si>
  <si>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</si>
  <si>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</si>
  <si>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</si>
  <si>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</si>
  <si>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</si>
  <si>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</si>
  <si>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</si>
  <si>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</si>
  <si>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</si>
  <si>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</si>
  <si>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</si>
  <si>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</si>
  <si>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</si>
  <si>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</si>
  <si>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</si>
  <si>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</si>
  <si>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</si>
  <si>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</si>
  <si>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</si>
  <si>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</si>
  <si>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</si>
  <si>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</si>
  <si>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</si>
  <si>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</si>
  <si>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</si>
  <si>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</si>
  <si>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</si>
  <si>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</si>
  <si>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</si>
  <si>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</si>
  <si>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</si>
  <si>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</si>
  <si>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</si>
  <si>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</si>
  <si>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</si>
  <si>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</si>
  <si>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</si>
  <si>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</si>
  <si>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</si>
  <si>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</si>
  <si>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</si>
  <si>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</si>
  <si>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</si>
  <si>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</si>
  <si>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</si>
  <si>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</si>
  <si>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</si>
  <si>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</si>
  <si>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</si>
  <si>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</si>
  <si>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</si>
  <si>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</si>
  <si>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</si>
  <si>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</si>
  <si>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</si>
  <si>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</si>
  <si>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</si>
  <si>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</si>
  <si>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</si>
  <si>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</si>
  <si>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</si>
  <si>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</si>
  <si>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</si>
  <si>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</si>
  <si>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</si>
  <si>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</si>
  <si>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</si>
  <si>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</si>
  <si>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</si>
  <si>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</si>
  <si>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</si>
  <si>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</si>
  <si>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</si>
  <si>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</si>
  <si>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</si>
  <si>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</si>
  <si>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</si>
  <si>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</si>
  <si>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</si>
  <si>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</si>
  <si>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</si>
  <si>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</si>
  <si>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</si>
  <si>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</si>
  <si>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</si>
  <si>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</si>
  <si>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</si>
  <si>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</si>
  <si>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</si>
  <si>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</si>
  <si>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</si>
  <si>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</si>
  <si>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</si>
  <si>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</si>
  <si>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</si>
  <si>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</si>
  <si>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</si>
  <si>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</si>
  <si>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</si>
  <si>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</si>
  <si>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</si>
  <si>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</si>
  <si>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</si>
  <si>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</si>
  <si>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</si>
  <si>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</si>
  <si>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</si>
  <si>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</si>
  <si>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</si>
  <si>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</si>
  <si>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</si>
  <si>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</si>
  <si>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</si>
  <si>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</si>
  <si>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</si>
  <si>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</si>
  <si>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</si>
  <si>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</si>
  <si>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</si>
  <si>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</si>
  <si>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</si>
  <si>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</si>
  <si>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</si>
  <si>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</si>
  <si>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</si>
  <si>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</si>
  <si>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</si>
  <si>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</si>
  <si>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</si>
  <si>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</si>
  <si>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</si>
  <si>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</si>
  <si>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</si>
  <si>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</si>
  <si>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</si>
  <si>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</si>
  <si>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</si>
  <si>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</si>
  <si>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</si>
  <si>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</si>
  <si>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</si>
  <si>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</si>
  <si>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</si>
  <si>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</si>
  <si>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</si>
  <si>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</si>
  <si>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</si>
  <si>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</si>
  <si>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</si>
  <si>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</si>
  <si>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</si>
  <si>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</si>
  <si>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</si>
  <si>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</si>
  <si>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</si>
  <si>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</si>
  <si>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</si>
  <si>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</si>
  <si>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</si>
  <si>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</si>
  <si>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</si>
  <si>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</si>
  <si>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</si>
  <si>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</si>
  <si>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</si>
  <si>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</si>
  <si>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</si>
  <si>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</si>
  <si>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</si>
  <si>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</si>
  <si>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</si>
  <si>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</si>
  <si>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</si>
  <si>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</si>
  <si>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</si>
  <si>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</si>
  <si>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</si>
  <si>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</si>
  <si>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</si>
  <si>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</si>
  <si>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</si>
  <si>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</si>
  <si>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</si>
  <si>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</si>
  <si>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</si>
  <si>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</si>
  <si>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</si>
  <si>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</si>
  <si>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</si>
  <si>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</si>
  <si>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</si>
  <si>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</si>
  <si>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</si>
  <si>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</si>
  <si>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</si>
  <si>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</si>
  <si>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</si>
  <si>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</si>
  <si>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</si>
  <si>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</si>
  <si>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</si>
  <si>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</si>
  <si>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</si>
  <si>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</si>
  <si>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</si>
  <si>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</si>
  <si>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</si>
  <si>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</si>
  <si>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</si>
  <si>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</si>
  <si>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</si>
  <si>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</si>
  <si>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</si>
  <si>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</si>
  <si>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</si>
  <si>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</si>
  <si>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</si>
  <si>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</si>
  <si>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</si>
  <si>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</si>
  <si>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</si>
  <si>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</si>
  <si>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</si>
  <si>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</si>
  <si>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</si>
  <si>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</si>
  <si>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</si>
  <si>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</si>
  <si>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</si>
  <si>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</si>
  <si>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</si>
  <si>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</si>
  <si>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</si>
  <si>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</si>
  <si>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</si>
  <si>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</si>
  <si>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</si>
  <si>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</si>
  <si>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</si>
  <si>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</si>
  <si>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</si>
  <si>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</si>
  <si>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</si>
  <si>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</si>
  <si>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</si>
  <si>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</si>
  <si>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</si>
  <si>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</si>
  <si>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</si>
  <si>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</si>
  <si>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</si>
  <si>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</si>
  <si>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</si>
  <si>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</si>
  <si>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</si>
  <si>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</si>
  <si>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</si>
  <si>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</si>
  <si>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</si>
  <si>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</si>
  <si>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</si>
  <si>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</si>
  <si>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</si>
  <si>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</si>
  <si>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</si>
  <si>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</si>
  <si>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</si>
  <si>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</si>
  <si>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</si>
  <si>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</si>
  <si>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</si>
  <si>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</si>
  <si>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</si>
  <si>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</si>
  <si>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</si>
  <si>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</si>
  <si>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</si>
  <si>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</si>
  <si>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</si>
  <si>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</si>
  <si>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</si>
  <si>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</si>
  <si>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</si>
  <si>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</si>
  <si>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</si>
  <si>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</si>
  <si>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</si>
  <si>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</si>
  <si>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</si>
  <si>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</si>
  <si>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</si>
  <si>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</si>
  <si>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</si>
  <si>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</si>
  <si>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</si>
  <si>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</si>
  <si>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</si>
  <si>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</si>
  <si>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</si>
  <si>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</si>
  <si>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</si>
  <si>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</si>
  <si>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</si>
  <si>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</si>
  <si>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</si>
  <si>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</si>
  <si>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</si>
  <si>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</si>
  <si>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</si>
  <si>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</si>
  <si>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</si>
  <si>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</si>
  <si>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</si>
  <si>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</si>
  <si>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</si>
  <si>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</si>
  <si>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</si>
  <si>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</si>
  <si>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</si>
  <si>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</si>
  <si>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</si>
  <si>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</si>
  <si>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</si>
  <si>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</si>
  <si>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</si>
  <si>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</si>
  <si>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</si>
  <si>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</si>
  <si>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</si>
  <si>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</si>
  <si>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</si>
  <si>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</si>
  <si>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</si>
  <si>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</si>
  <si>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</si>
  <si>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</si>
  <si>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</si>
  <si>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</si>
  <si>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</si>
  <si>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</si>
  <si>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</si>
  <si>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</si>
  <si>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</si>
  <si>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</si>
  <si>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</si>
  <si>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</si>
  <si>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</si>
  <si>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</si>
  <si>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</si>
  <si>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</si>
  <si>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</si>
  <si>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</si>
  <si>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</si>
  <si>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</si>
  <si>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</si>
  <si>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</si>
  <si>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</si>
  <si>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</si>
  <si>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</si>
  <si>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</si>
  <si>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</si>
  <si>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</si>
  <si>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</si>
  <si>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</si>
  <si>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</si>
  <si>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</si>
  <si>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</si>
  <si>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</si>
  <si>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</si>
  <si>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</si>
  <si>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</si>
  <si>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</si>
  <si>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</si>
  <si>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</si>
  <si>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</si>
  <si>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</si>
  <si>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</si>
  <si>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</si>
  <si>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</si>
  <si>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</si>
  <si>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</si>
  <si>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</si>
  <si>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</si>
  <si>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</si>
  <si>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</si>
  <si>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</si>
  <si>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</si>
  <si>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</si>
  <si>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</si>
  <si>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</si>
  <si>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</si>
  <si>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</si>
  <si>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</si>
  <si>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</si>
  <si>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</si>
  <si>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</si>
  <si>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</si>
  <si>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</si>
  <si>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</si>
  <si>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</si>
  <si>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</si>
  <si>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</si>
  <si>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</si>
  <si>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</si>
  <si>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</si>
  <si>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</si>
  <si>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</si>
  <si>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</si>
  <si>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</si>
  <si>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</si>
  <si>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</si>
  <si>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</si>
  <si>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</si>
  <si>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</si>
  <si>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</si>
  <si>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</si>
  <si>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</si>
  <si>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</si>
  <si>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</si>
  <si>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</si>
  <si>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</si>
  <si>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</si>
  <si>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</si>
  <si>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</si>
  <si>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</si>
  <si>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</si>
  <si>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</si>
  <si>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</si>
  <si>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</si>
  <si>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</si>
  <si>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</si>
  <si>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</si>
  <si>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</si>
  <si>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</si>
  <si>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</si>
  <si>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</si>
  <si>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</si>
  <si>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</si>
  <si>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</si>
  <si>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</si>
  <si>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</si>
  <si>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</si>
  <si>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</si>
  <si>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</si>
  <si>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</si>
  <si>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</si>
  <si>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</si>
  <si>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</si>
  <si>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</si>
  <si>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</si>
  <si>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</si>
  <si>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</si>
  <si>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</si>
  <si>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</si>
  <si>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</si>
  <si>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</si>
  <si>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</si>
  <si>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</si>
  <si>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</si>
  <si>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</si>
  <si>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</si>
  <si>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</si>
  <si>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</si>
  <si>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</si>
  <si>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</si>
  <si>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</si>
  <si>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</si>
  <si>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</si>
  <si>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</si>
  <si>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</si>
  <si>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</si>
  <si>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</si>
  <si>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</si>
  <si>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</si>
  <si>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</si>
  <si>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</si>
  <si>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</si>
  <si>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</si>
  <si>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</si>
  <si>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</si>
  <si>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</si>
  <si>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</si>
  <si>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</si>
  <si>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</si>
  <si>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</si>
  <si>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</si>
  <si>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</si>
  <si>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</si>
  <si>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</si>
  <si>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</si>
  <si>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</si>
  <si>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</si>
  <si>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</si>
  <si>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</si>
  <si>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</si>
  <si>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</si>
  <si>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</si>
  <si>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</si>
  <si>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</si>
  <si>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</si>
  <si>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</si>
  <si>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</si>
  <si>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</si>
  <si>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</si>
  <si>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</si>
  <si>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</si>
  <si>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</si>
  <si>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</si>
  <si>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</si>
  <si>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</si>
  <si>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</si>
  <si>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</si>
  <si>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</si>
  <si>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</si>
  <si>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</si>
  <si>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</si>
  <si>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</si>
  <si>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</si>
  <si>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</si>
  <si>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</si>
  <si>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</si>
  <si>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</si>
  <si>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</si>
  <si>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</si>
  <si>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</si>
  <si>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</si>
  <si>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</si>
  <si>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</si>
  <si>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</si>
  <si>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</si>
  <si>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</si>
  <si>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</si>
  <si>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</si>
  <si>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</si>
  <si>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</si>
  <si>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</si>
  <si>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</si>
  <si>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</si>
  <si>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</si>
  <si>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</si>
  <si>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</si>
  <si>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</si>
  <si>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</si>
  <si>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</si>
  <si>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</si>
  <si>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</si>
  <si>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</si>
  <si>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</si>
  <si>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</si>
  <si>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</si>
  <si>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</si>
  <si>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</si>
  <si>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</si>
  <si>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</si>
  <si>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</si>
  <si>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</si>
  <si>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</si>
  <si>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</si>
  <si>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</si>
  <si>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</si>
  <si>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</si>
  <si>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</si>
  <si>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</si>
  <si>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</si>
  <si>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</si>
  <si>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</si>
  <si>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</si>
  <si>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</si>
  <si>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</si>
  <si>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</si>
  <si>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</si>
  <si>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</si>
  <si>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</si>
  <si>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</si>
  <si>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</si>
  <si>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</si>
  <si>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</si>
  <si>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</si>
  <si>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</si>
  <si>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</si>
  <si>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</si>
  <si>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</si>
  <si>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</si>
  <si>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</si>
  <si>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</si>
  <si>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</si>
  <si>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</si>
  <si>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</si>
  <si>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</si>
  <si>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</si>
  <si>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</si>
  <si>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</si>
  <si>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</si>
  <si>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</si>
  <si>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</si>
  <si>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</si>
  <si>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</si>
  <si>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</si>
  <si>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</si>
  <si>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</si>
  <si>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</si>
  <si>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</si>
  <si>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</si>
  <si>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</si>
  <si>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</si>
  <si>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</si>
  <si>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</si>
  <si>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</si>
  <si>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</si>
  <si>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</si>
  <si>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</si>
  <si>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</si>
  <si>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</si>
  <si>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</si>
  <si>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</si>
  <si>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</si>
  <si>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</si>
  <si>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</si>
  <si>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</si>
  <si>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</si>
  <si>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</si>
  <si>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</si>
  <si>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</si>
  <si>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</si>
  <si>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</si>
  <si>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</si>
  <si>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</si>
  <si>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</si>
  <si>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</si>
  <si>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</si>
  <si>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</si>
  <si>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</si>
  <si>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</si>
  <si>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</si>
  <si>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</si>
  <si>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</si>
  <si>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</si>
  <si>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</si>
  <si>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</si>
  <si>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</si>
  <si>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</si>
  <si>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</si>
  <si>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</si>
  <si>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</si>
  <si>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</si>
  <si>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</si>
  <si>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</si>
  <si>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</si>
  <si>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</si>
  <si>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</si>
  <si>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</si>
  <si>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</si>
  <si>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</si>
  <si>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</si>
  <si>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</si>
  <si>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</si>
  <si>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</si>
  <si>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</si>
  <si>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</si>
  <si>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</si>
  <si>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</si>
  <si>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</si>
  <si>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</si>
  <si>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</si>
  <si>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</si>
  <si>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</si>
  <si>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</si>
  <si>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</si>
  <si>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</si>
  <si>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</si>
  <si>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</si>
  <si>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</si>
  <si>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</si>
  <si>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</si>
  <si>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</si>
  <si>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</si>
  <si>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</si>
  <si>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</si>
  <si>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</si>
  <si>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</si>
  <si>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</si>
  <si>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</si>
  <si>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</si>
  <si>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</si>
  <si>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</si>
  <si>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</si>
  <si>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</si>
  <si>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</si>
  <si>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</si>
  <si>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</si>
  <si>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</si>
  <si>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</si>
  <si>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</si>
  <si>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</si>
  <si>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</si>
  <si>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</si>
  <si>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</si>
  <si>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</si>
  <si>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</si>
  <si>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</si>
  <si>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</si>
  <si>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</si>
  <si>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</si>
  <si>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</si>
  <si>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</si>
  <si>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</si>
  <si>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</si>
  <si>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</si>
  <si>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</si>
  <si>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</si>
  <si>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</si>
  <si>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</si>
  <si>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</si>
  <si>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</si>
  <si>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</si>
  <si>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</si>
  <si>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</si>
  <si>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</si>
  <si>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</si>
  <si>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</si>
  <si>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</si>
  <si>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</si>
  <si>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</si>
  <si>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</si>
  <si>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</si>
  <si>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</si>
  <si>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</si>
  <si>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</si>
  <si>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</si>
  <si>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</si>
  <si>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</si>
  <si>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</si>
  <si>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</si>
  <si>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</si>
  <si>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</si>
  <si>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</si>
  <si>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</si>
  <si>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</si>
  <si>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</si>
  <si>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</si>
  <si>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</si>
  <si>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</si>
  <si>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</si>
  <si>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</si>
  <si>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</si>
  <si>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</si>
  <si>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</si>
  <si>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</si>
  <si>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</si>
  <si>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</si>
  <si>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</si>
  <si>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</si>
  <si>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</si>
  <si>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</si>
  <si>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</si>
  <si>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</si>
  <si>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</si>
  <si>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</si>
  <si>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</si>
  <si>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</si>
  <si>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</si>
  <si>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</si>
  <si>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</si>
  <si>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</si>
  <si>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</si>
  <si>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</si>
  <si>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</si>
  <si>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</si>
  <si>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</si>
  <si>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</si>
  <si>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</si>
  <si>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</si>
  <si>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</si>
  <si>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</si>
  <si>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</si>
  <si>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</si>
  <si>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</si>
  <si>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</si>
  <si>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</si>
  <si>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</si>
  <si>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</si>
  <si>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</si>
  <si>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</si>
  <si>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</si>
  <si>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</si>
  <si>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</si>
  <si>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</si>
  <si>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</si>
  <si>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</si>
  <si>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</si>
  <si>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</si>
  <si>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</si>
  <si>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</si>
  <si>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</si>
  <si>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</si>
  <si>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</si>
  <si>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</si>
  <si>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</si>
  <si>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</si>
  <si>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</si>
  <si>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</si>
  <si>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</si>
  <si>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</si>
  <si>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</si>
  <si>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</si>
  <si>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</si>
  <si>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</si>
  <si>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</si>
  <si>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</si>
  <si>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</si>
  <si>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</si>
  <si>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</si>
  <si>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</si>
  <si>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</si>
  <si>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</si>
  <si>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</si>
  <si>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</si>
  <si>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</si>
  <si>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</si>
  <si>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</si>
  <si>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</si>
  <si>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</si>
  <si>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</si>
  <si>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</si>
  <si>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</si>
  <si>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</si>
  <si>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</si>
  <si>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</si>
  <si>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</si>
  <si>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</si>
  <si>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</si>
  <si>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</si>
  <si>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</si>
  <si>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</si>
  <si>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</si>
  <si>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</si>
  <si>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</si>
  <si>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</si>
  <si>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</si>
  <si>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</si>
  <si>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</si>
  <si>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</si>
  <si>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</si>
  <si>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</si>
  <si>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</si>
  <si>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</si>
  <si>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</si>
  <si>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</si>
  <si>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</si>
  <si>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</si>
  <si>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</si>
  <si>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</si>
  <si>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</si>
  <si>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</si>
  <si>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</si>
  <si>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</si>
  <si>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</si>
  <si>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</si>
  <si>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</si>
  <si>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</si>
  <si>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</si>
  <si>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</si>
  <si>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</si>
  <si>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</si>
  <si>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</si>
  <si>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</si>
  <si>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</si>
  <si>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</si>
  <si>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</si>
  <si>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</si>
  <si>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</si>
  <si>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</si>
  <si>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</si>
  <si>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</si>
  <si>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</si>
  <si>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</si>
  <si>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</si>
  <si>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</si>
  <si>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</si>
  <si>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</si>
  <si>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</si>
  <si>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</si>
  <si>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</si>
  <si>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</si>
  <si>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</si>
  <si>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</si>
  <si>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</si>
  <si>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</si>
  <si>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</si>
  <si>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</si>
  <si>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</si>
  <si>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</si>
  <si>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</si>
  <si>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</si>
  <si>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</si>
  <si>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</si>
  <si>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</si>
  <si>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</si>
  <si>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</si>
  <si>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</si>
  <si>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</si>
  <si>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</si>
  <si>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</si>
  <si>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</si>
  <si>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</si>
  <si>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</si>
  <si>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</si>
  <si>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</si>
  <si>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</si>
  <si>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</si>
  <si>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</si>
  <si>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</si>
  <si>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</si>
  <si>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</si>
  <si>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</si>
  <si>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</si>
  <si>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</si>
  <si>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</si>
  <si>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</si>
  <si>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</si>
  <si>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</si>
  <si>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</si>
  <si>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</si>
  <si>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</si>
  <si>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</si>
  <si>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</si>
  <si>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</si>
  <si>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</si>
  <si>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</si>
  <si>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</si>
  <si>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</si>
  <si>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</si>
  <si>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</si>
  <si>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</si>
  <si>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</si>
  <si>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</si>
  <si>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</si>
  <si>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</si>
  <si>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</si>
  <si>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</si>
  <si>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</si>
  <si>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</si>
  <si>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</si>
  <si>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</si>
  <si>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</si>
  <si>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</si>
  <si>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</si>
  <si>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</si>
  <si>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</si>
  <si>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</si>
  <si>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</si>
  <si>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</si>
  <si>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</si>
  <si>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</si>
  <si>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</si>
  <si>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</si>
  <si>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</si>
  <si>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</si>
  <si>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</si>
  <si>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</si>
  <si>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</si>
  <si>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</si>
  <si>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</si>
  <si>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</si>
  <si>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</si>
  <si>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</si>
  <si>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</si>
  <si>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</si>
  <si>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</si>
  <si>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</si>
  <si>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</si>
  <si>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</si>
  <si>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</si>
  <si>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</si>
  <si>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</si>
  <si>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</si>
  <si>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</si>
  <si>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</si>
  <si>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</si>
  <si>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</si>
  <si>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</si>
  <si>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</si>
  <si>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</si>
  <si>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</si>
  <si>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</si>
  <si>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</si>
  <si>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</si>
  <si>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</si>
  <si>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</si>
  <si>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</si>
  <si>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</si>
  <si>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</si>
  <si>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</si>
  <si>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</si>
  <si>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</si>
  <si>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</si>
  <si>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</si>
  <si>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</si>
  <si>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</si>
  <si>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</si>
  <si>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</si>
  <si>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</si>
  <si>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</si>
  <si>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</si>
  <si>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</si>
  <si>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</si>
  <si>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</si>
  <si>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</si>
  <si>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</si>
  <si>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</si>
  <si>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</si>
  <si>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</si>
  <si>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</si>
  <si>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</si>
  <si>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</si>
  <si>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</si>
  <si>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</si>
  <si>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</si>
  <si>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</si>
  <si>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</si>
  <si>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</si>
  <si>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</si>
  <si>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</si>
  <si>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</si>
  <si>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</si>
  <si>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</si>
  <si>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</si>
  <si>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</si>
  <si>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</si>
  <si>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</si>
  <si>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</si>
  <si>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</si>
  <si>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</si>
  <si>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</si>
  <si>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</si>
  <si>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</si>
  <si>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</si>
  <si>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</si>
  <si>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</si>
  <si>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</si>
  <si>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</si>
  <si>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</si>
  <si>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</si>
  <si>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</si>
  <si>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</si>
  <si>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</si>
  <si>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</si>
  <si>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</si>
  <si>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</si>
  <si>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</si>
  <si>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</si>
  <si>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</si>
  <si>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</si>
  <si>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</si>
  <si>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</si>
  <si>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</si>
  <si>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</si>
  <si>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</si>
  <si>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</si>
  <si>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</si>
  <si>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</si>
  <si>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</si>
  <si>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</si>
  <si>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</si>
  <si>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</si>
  <si>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</si>
  <si>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</si>
  <si>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</si>
  <si>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</si>
  <si>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</si>
  <si>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</si>
  <si>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</si>
  <si>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</si>
  <si>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</si>
  <si>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</si>
  <si>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</si>
  <si>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</si>
  <si>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</si>
  <si>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</si>
  <si>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</si>
  <si>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</si>
  <si>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</si>
  <si>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</si>
  <si>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</si>
  <si>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</si>
  <si>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</si>
  <si>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</si>
  <si>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</si>
  <si>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</si>
  <si>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</si>
  <si>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</si>
  <si>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</si>
  <si>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</si>
  <si>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</si>
  <si>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</si>
  <si>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</si>
  <si>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</si>
  <si>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</si>
  <si>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</si>
  <si>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</si>
  <si>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</si>
  <si>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</si>
  <si>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</si>
  <si>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</si>
  <si>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</si>
  <si>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</si>
  <si>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</si>
  <si>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</si>
  <si>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</si>
  <si>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</si>
  <si>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</si>
  <si>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</si>
  <si>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</si>
  <si>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</si>
  <si>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</si>
  <si>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</si>
  <si>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</si>
  <si>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</si>
  <si>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</si>
  <si>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</si>
  <si>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</si>
  <si>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</si>
  <si>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</si>
  <si>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</si>
  <si>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</si>
  <si>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</si>
  <si>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</si>
  <si>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</si>
  <si>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</si>
  <si>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</si>
  <si>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</si>
  <si>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</si>
  <si>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</si>
  <si>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</si>
  <si>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</si>
  <si>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</si>
  <si>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</si>
  <si>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</si>
  <si>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</si>
  <si>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</si>
  <si>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</si>
  <si>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</si>
  <si>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</si>
  <si>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</si>
  <si>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</si>
  <si>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</si>
  <si>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</si>
  <si>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</si>
  <si>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</si>
  <si>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</si>
  <si>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</si>
  <si>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</si>
  <si>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</si>
  <si>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</si>
  <si>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</si>
  <si>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</si>
  <si>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</si>
  <si>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</si>
  <si>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</si>
  <si>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</si>
  <si>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</si>
  <si>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</si>
  <si>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</si>
  <si>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</si>
  <si>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</si>
  <si>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</si>
  <si>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</si>
  <si>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</si>
  <si>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</si>
  <si>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</si>
  <si>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</si>
  <si>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</si>
  <si>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</si>
  <si>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</si>
  <si>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</si>
  <si>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</si>
  <si>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</si>
  <si>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</si>
  <si>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</si>
  <si>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</si>
  <si>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</si>
  <si>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</si>
  <si>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</si>
  <si>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</si>
  <si>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</si>
  <si>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</si>
  <si>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</si>
  <si>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</si>
  <si>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</si>
  <si>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</si>
  <si>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</si>
  <si>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</si>
  <si>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</si>
  <si>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</si>
  <si>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</si>
  <si>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</si>
  <si>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</si>
  <si>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</si>
  <si>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</si>
  <si>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</si>
  <si>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</si>
  <si>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</si>
  <si>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</si>
  <si>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</si>
  <si>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</si>
  <si>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</si>
  <si>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</si>
  <si>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</si>
  <si>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</si>
  <si>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</si>
  <si>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</si>
  <si>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</si>
  <si>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</si>
  <si>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</si>
  <si>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</si>
  <si>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</si>
  <si>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</si>
  <si>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</si>
  <si>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</si>
  <si>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</si>
  <si>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</si>
  <si>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</si>
  <si>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</si>
  <si>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</si>
  <si>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</si>
  <si>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</si>
  <si>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</si>
  <si>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</si>
  <si>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</si>
  <si>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</si>
  <si>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</si>
  <si>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</si>
  <si>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</si>
  <si>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</si>
  <si>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</si>
  <si>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</si>
  <si>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</si>
  <si>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</si>
  <si>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</si>
  <si>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</si>
  <si>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</si>
  <si>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</si>
  <si>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</si>
  <si>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</si>
  <si>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</si>
  <si>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</si>
  <si>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</si>
  <si>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</si>
  <si>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</si>
  <si>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</si>
  <si>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</si>
  <si>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</si>
  <si>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</si>
  <si>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</si>
  <si>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</si>
  <si>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</si>
  <si>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</si>
  <si>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</si>
  <si>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</si>
  <si>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</si>
  <si>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</si>
  <si>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</si>
  <si>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</si>
  <si>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</si>
  <si>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</si>
  <si>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</si>
  <si>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</si>
  <si>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</si>
  <si>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</si>
  <si>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</si>
  <si>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</si>
  <si>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</si>
  <si>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</si>
  <si>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</si>
  <si>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</si>
  <si>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</si>
  <si>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</si>
  <si>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</si>
  <si>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</si>
  <si>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</si>
  <si>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</si>
  <si>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</si>
  <si>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</si>
  <si>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</si>
  <si>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</si>
  <si>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</si>
  <si>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</si>
  <si>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</si>
  <si>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</si>
  <si>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</si>
  <si>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</si>
  <si>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</si>
  <si>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</si>
  <si>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</si>
  <si>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</si>
  <si>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</si>
  <si>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</si>
  <si>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</si>
  <si>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</si>
  <si>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</si>
  <si>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</si>
  <si>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</si>
  <si>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</si>
  <si>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</si>
  <si>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</si>
  <si>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</si>
  <si>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</si>
  <si>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</si>
  <si>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</si>
  <si>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</si>
  <si>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</si>
  <si>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</si>
  <si>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</si>
  <si>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</si>
  <si>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</si>
  <si>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</si>
  <si>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</si>
  <si>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</si>
  <si>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</si>
  <si>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</si>
  <si>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</si>
  <si>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</si>
  <si>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</si>
  <si>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</si>
  <si>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</si>
  <si>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</si>
  <si>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</si>
  <si>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</si>
  <si>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</si>
  <si>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</si>
  <si>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</si>
  <si>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</si>
  <si>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</si>
  <si>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</si>
  <si>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</si>
  <si>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</si>
  <si>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</si>
  <si>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</si>
  <si>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</si>
  <si>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</si>
  <si>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</si>
  <si>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</si>
  <si>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</si>
  <si>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</si>
  <si>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</si>
  <si>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</si>
  <si>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</si>
  <si>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</si>
  <si>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</si>
  <si>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</si>
  <si>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</si>
  <si>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</si>
  <si>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</si>
  <si>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</si>
  <si>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</si>
  <si>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</si>
  <si>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</si>
  <si>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</si>
  <si>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</si>
  <si>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</si>
  <si>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</si>
  <si>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</si>
  <si>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</si>
  <si>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</si>
  <si>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</si>
  <si>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</si>
  <si>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</si>
  <si>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</si>
  <si>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</si>
  <si>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</si>
  <si>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</si>
  <si>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</si>
  <si>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</si>
  <si>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</si>
  <si>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</si>
  <si>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</si>
  <si>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</si>
  <si>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</si>
  <si>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</si>
  <si>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</si>
  <si>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</si>
  <si>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</si>
  <si>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</si>
  <si>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</si>
  <si>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</si>
  <si>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</si>
  <si>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</si>
  <si>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</si>
  <si>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</si>
  <si>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</si>
  <si>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</si>
  <si>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</si>
  <si>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</si>
  <si>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</si>
  <si>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</si>
  <si>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</si>
  <si>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</si>
  <si>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</si>
  <si>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</si>
  <si>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</si>
  <si>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</si>
  <si>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</si>
  <si>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</si>
  <si>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</si>
  <si>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</si>
  <si>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</si>
  <si>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</si>
  <si>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</si>
  <si>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</si>
  <si>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</si>
  <si>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</si>
  <si>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</si>
  <si>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</si>
  <si>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</si>
  <si>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</si>
  <si>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</si>
  <si>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</si>
  <si>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</si>
  <si>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</si>
  <si>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</si>
  <si>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</si>
  <si>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</si>
  <si>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</si>
  <si>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</si>
  <si>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</si>
  <si>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</si>
  <si>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</si>
  <si>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</si>
  <si>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</si>
  <si>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</si>
  <si>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</si>
  <si>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</si>
  <si>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</si>
  <si>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</si>
  <si>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</si>
  <si>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</si>
  <si>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</si>
  <si>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</si>
  <si>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</si>
  <si>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</si>
  <si>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</si>
  <si>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</si>
  <si>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</si>
  <si>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</si>
  <si>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</si>
  <si>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</si>
  <si>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</si>
  <si>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</si>
  <si>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</si>
  <si>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</si>
  <si>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</si>
  <si>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</si>
  <si>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</si>
  <si>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</si>
  <si>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</si>
  <si>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</si>
  <si>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</si>
  <si>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</si>
  <si>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</si>
  <si>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</si>
  <si>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</si>
  <si>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</si>
  <si>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</si>
  <si>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</si>
  <si>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</si>
  <si>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</si>
  <si>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</si>
  <si>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</si>
  <si>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</si>
  <si>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</si>
  <si>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</si>
  <si>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</si>
  <si>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</si>
  <si>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</si>
  <si>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</si>
  <si>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</si>
  <si>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</si>
  <si>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</si>
  <si>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</si>
  <si>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</si>
  <si>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</si>
  <si>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</si>
  <si>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</si>
  <si>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</si>
  <si>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</si>
  <si>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</si>
  <si>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</si>
  <si>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</si>
  <si>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</si>
  <si>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</si>
  <si>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</si>
  <si>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</si>
  <si>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</si>
  <si>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</si>
  <si>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</si>
  <si>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</si>
  <si>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</si>
  <si>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</si>
  <si>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</si>
  <si>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</si>
  <si>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</si>
  <si>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</si>
  <si>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</si>
  <si>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</si>
  <si>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</si>
  <si>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</si>
  <si>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</si>
  <si>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</si>
  <si>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</si>
  <si>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</si>
  <si>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</si>
  <si>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</si>
  <si>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</si>
  <si>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</si>
  <si>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</si>
  <si>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</si>
  <si>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</si>
  <si>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</si>
  <si>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</si>
  <si>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</si>
  <si>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</si>
  <si>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</si>
  <si>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</si>
  <si>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</si>
  <si>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</si>
  <si>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</si>
  <si>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</si>
  <si>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</si>
  <si>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</si>
  <si>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</si>
  <si>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</si>
  <si>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</si>
  <si>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</si>
  <si>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</si>
  <si>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</si>
  <si>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</si>
  <si>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</si>
  <si>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</si>
  <si>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</si>
  <si>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</si>
  <si>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</si>
  <si>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</si>
  <si>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</si>
  <si>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</si>
  <si>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</si>
  <si>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</si>
  <si>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</si>
  <si>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</si>
  <si>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</si>
  <si>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</si>
  <si>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</si>
  <si>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</si>
  <si>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</si>
  <si>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</si>
  <si>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</si>
  <si>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</si>
  <si>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</si>
  <si>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</si>
  <si>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</si>
  <si>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</si>
  <si>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</si>
  <si>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</si>
  <si>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</si>
  <si>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</si>
  <si>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</si>
  <si>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</si>
  <si>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</si>
  <si>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</si>
  <si>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</si>
  <si>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</si>
  <si>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</si>
  <si>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</si>
  <si>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</si>
  <si>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</si>
  <si>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</si>
  <si>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</si>
  <si>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</si>
  <si>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</si>
  <si>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</si>
  <si>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</si>
  <si>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</si>
  <si>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</si>
  <si>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</si>
  <si>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</si>
  <si>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</si>
  <si>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</si>
  <si>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</si>
  <si>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</si>
  <si>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</si>
  <si>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</si>
  <si>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</si>
  <si>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</si>
  <si>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</si>
  <si>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</si>
  <si>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</si>
  <si>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</si>
  <si>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</si>
  <si>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</si>
  <si>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</si>
  <si>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</si>
  <si>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</si>
  <si>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</si>
  <si>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</si>
  <si>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</si>
  <si>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</si>
  <si>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</si>
  <si>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</si>
  <si>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</si>
  <si>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</si>
  <si>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</si>
  <si>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</si>
  <si>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</si>
  <si>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</si>
  <si>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</si>
  <si>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</si>
  <si>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</si>
  <si>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</si>
  <si>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</si>
  <si>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</si>
  <si>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</si>
  <si>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</si>
  <si>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</si>
  <si>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</si>
  <si>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</si>
  <si>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</si>
  <si>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</si>
  <si>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</si>
  <si>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</si>
  <si>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</si>
  <si>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</si>
  <si>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</si>
  <si>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</si>
  <si>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</si>
  <si>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</si>
  <si>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</si>
  <si>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</si>
  <si>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</si>
  <si>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</si>
  <si>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</si>
  <si>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</si>
  <si>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</si>
  <si>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</si>
  <si>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</si>
  <si>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</si>
  <si>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</si>
  <si>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</si>
  <si>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</si>
  <si>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</si>
  <si>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</si>
  <si>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</si>
  <si>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</si>
  <si>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</si>
  <si>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</si>
  <si>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</si>
  <si>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</si>
  <si>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</si>
  <si>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</si>
  <si>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</si>
  <si>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</si>
  <si>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</si>
  <si>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</si>
  <si>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</si>
  <si>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</si>
  <si>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</si>
  <si>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</si>
  <si>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</si>
  <si>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</si>
  <si>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</si>
  <si>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</si>
  <si>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</si>
  <si>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</si>
  <si>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</si>
  <si>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</si>
  <si>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</si>
  <si>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</si>
  <si>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</si>
  <si>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</si>
  <si>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</si>
  <si>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</si>
  <si>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</si>
  <si>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</si>
  <si>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</si>
  <si>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</si>
  <si>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</si>
  <si>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</si>
  <si>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</si>
  <si>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</si>
  <si>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</si>
  <si>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</si>
  <si>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</si>
  <si>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</si>
  <si>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</si>
  <si>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</si>
  <si>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</si>
  <si>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</si>
  <si>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</si>
  <si>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</si>
  <si>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</si>
  <si>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</si>
  <si>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</si>
  <si>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</si>
  <si>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</si>
  <si>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</si>
  <si>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</si>
  <si>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</si>
  <si>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</si>
  <si>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</si>
  <si>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</si>
  <si>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</si>
  <si>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</si>
  <si>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</si>
  <si>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</si>
  <si>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</si>
  <si>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</si>
  <si>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</si>
  <si>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</si>
  <si>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</si>
  <si>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</si>
  <si>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</si>
  <si>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</si>
  <si>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</si>
  <si>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</si>
  <si>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</si>
  <si>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</si>
  <si>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</si>
  <si>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</si>
  <si>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</si>
  <si>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</si>
  <si>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</si>
  <si>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</si>
  <si>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</si>
  <si>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</si>
  <si>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</si>
  <si>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</si>
  <si>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</si>
  <si>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</si>
  <si>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</si>
  <si>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</si>
  <si>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</si>
  <si>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</si>
  <si>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</si>
  <si>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</si>
  <si>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</si>
  <si>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</si>
  <si>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</si>
  <si>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</si>
  <si>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</si>
  <si>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</si>
  <si>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</si>
  <si>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</si>
  <si>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</si>
  <si>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</si>
  <si>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</si>
  <si>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</si>
  <si>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</si>
  <si>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</si>
  <si>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</si>
  <si>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</si>
  <si>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</si>
  <si>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</si>
  <si>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</si>
  <si>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</si>
  <si>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</si>
  <si>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</si>
  <si>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</si>
  <si>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</si>
  <si>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</si>
  <si>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</si>
  <si>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</si>
  <si>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</si>
  <si>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</si>
  <si>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</si>
  <si>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</si>
  <si>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</si>
  <si>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</si>
  <si>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</si>
  <si>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</si>
  <si>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</si>
  <si>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</si>
  <si>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</si>
  <si>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</si>
  <si>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</si>
  <si>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</si>
  <si>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</si>
  <si>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</si>
  <si>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</si>
  <si>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</si>
  <si>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</si>
  <si>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</si>
  <si>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</si>
  <si>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</si>
  <si>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</si>
  <si>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</si>
  <si>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</si>
  <si>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</si>
  <si>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</si>
  <si>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</si>
  <si>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</si>
  <si>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</si>
  <si>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</si>
  <si>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</si>
  <si>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</si>
  <si>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</si>
  <si>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</si>
  <si>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</si>
  <si>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</si>
  <si>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</si>
  <si>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</si>
  <si>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</si>
  <si>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</si>
  <si>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</si>
  <si>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</si>
  <si>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</si>
  <si>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</si>
  <si>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</si>
  <si>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</si>
  <si>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</si>
  <si>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</si>
  <si>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</si>
  <si>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</si>
  <si>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</si>
  <si>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</si>
  <si>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</si>
  <si>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</si>
  <si>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</si>
  <si>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</si>
  <si>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</si>
  <si>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</si>
  <si>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</si>
  <si>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</si>
  <si>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</si>
  <si>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</si>
  <si>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</si>
  <si>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</si>
  <si>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</si>
  <si>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</si>
  <si>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</si>
  <si>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</si>
  <si>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</si>
  <si>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</si>
  <si>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</si>
  <si>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</si>
  <si>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</si>
  <si>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</si>
  <si>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</si>
  <si>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</si>
  <si>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</si>
  <si>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</si>
  <si>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</si>
  <si>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</si>
  <si>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</si>
  <si>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</si>
  <si>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</si>
  <si>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</si>
  <si>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</si>
  <si>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</si>
  <si>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</si>
  <si>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</si>
  <si>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</si>
  <si>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</si>
  <si>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</si>
  <si>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</si>
  <si>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</si>
  <si>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</si>
  <si>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</si>
  <si>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</si>
  <si>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</si>
  <si>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</si>
  <si>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</si>
  <si>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</si>
  <si>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</si>
  <si>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</si>
  <si>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</si>
  <si>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</si>
  <si>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</si>
  <si>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</si>
  <si>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</si>
  <si>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</si>
  <si>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</si>
  <si>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</si>
  <si>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</si>
  <si>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</si>
  <si>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</si>
  <si>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</si>
  <si>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</si>
  <si>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</si>
  <si>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</si>
  <si>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</si>
  <si>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</si>
  <si>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</si>
  <si>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</si>
  <si>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</si>
  <si>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</si>
  <si>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</si>
  <si>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</si>
  <si>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</si>
  <si>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</si>
  <si>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</si>
  <si>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</si>
  <si>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</si>
  <si>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</si>
  <si>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</si>
  <si>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</si>
  <si>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</si>
  <si>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</si>
  <si>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</si>
  <si>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</si>
  <si>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</si>
  <si>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</si>
  <si>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</si>
  <si>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</si>
  <si>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</si>
  <si>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</si>
  <si>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</si>
  <si>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</si>
  <si>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</si>
  <si>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</si>
  <si>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</si>
  <si>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</si>
  <si>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</si>
  <si>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</si>
  <si>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</si>
  <si>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</si>
  <si>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</si>
  <si>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</si>
  <si>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</si>
  <si>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</si>
  <si>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</si>
  <si>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</si>
  <si>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</si>
  <si>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</si>
  <si>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</si>
  <si>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</si>
  <si>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</si>
  <si>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</si>
  <si>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</si>
  <si>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</si>
  <si>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</si>
  <si>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</si>
  <si>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</si>
  <si>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</si>
  <si>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</si>
  <si>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</si>
  <si>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</si>
  <si>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</si>
  <si>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</si>
  <si>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</si>
  <si>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</si>
  <si>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</si>
  <si>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</si>
  <si>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</si>
  <si>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</si>
  <si>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</si>
  <si>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</si>
  <si>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</si>
  <si>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</si>
  <si>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</si>
  <si>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</si>
  <si>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</si>
  <si>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</si>
  <si>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</si>
  <si>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</si>
  <si>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</si>
  <si>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</si>
  <si>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</si>
  <si>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</si>
  <si>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</si>
  <si>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</si>
  <si>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</si>
  <si>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</si>
  <si>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</si>
  <si>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</si>
  <si>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</si>
  <si>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</si>
  <si>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</si>
  <si>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</si>
  <si>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</si>
  <si>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</si>
  <si>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</si>
  <si>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</si>
  <si>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</si>
  <si>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</si>
  <si>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</si>
  <si>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</si>
  <si>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</si>
  <si>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</si>
  <si>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</si>
  <si>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</si>
  <si>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</si>
  <si>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</si>
  <si>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</si>
  <si>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</si>
  <si>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</si>
  <si>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</si>
  <si>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</si>
  <si>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</si>
  <si>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</si>
  <si>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</si>
  <si>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</si>
  <si>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</si>
  <si>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</si>
  <si>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</si>
  <si>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</si>
  <si>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</si>
  <si>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</si>
  <si>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</si>
  <si>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</si>
  <si>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</si>
  <si>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</si>
  <si>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</si>
  <si>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</si>
  <si>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</si>
  <si>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</si>
  <si>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</si>
  <si>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</si>
  <si>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</si>
  <si>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</si>
  <si>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</si>
  <si>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</si>
  <si>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</si>
  <si>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</si>
  <si>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</si>
  <si>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</si>
  <si>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</si>
  <si>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</si>
  <si>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</si>
  <si>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</si>
  <si>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</si>
  <si>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</si>
  <si>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</si>
  <si>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</si>
  <si>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</si>
  <si>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</si>
  <si>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</si>
  <si>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</si>
  <si>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</si>
  <si>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</si>
  <si>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</si>
  <si>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</si>
  <si>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</si>
  <si>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</si>
  <si>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</si>
  <si>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</si>
  <si>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</si>
  <si>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</si>
  <si>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</si>
  <si>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</si>
  <si>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</si>
  <si>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</si>
  <si>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</si>
  <si>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</si>
  <si>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</si>
  <si>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</si>
  <si>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</si>
  <si>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</si>
  <si>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</si>
  <si>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</si>
  <si>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</si>
  <si>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</si>
  <si>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</si>
  <si>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</si>
  <si>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</si>
  <si>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</si>
  <si>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</si>
  <si>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</si>
  <si>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</si>
  <si>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</si>
  <si>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</si>
  <si>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</si>
  <si>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</si>
  <si>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</si>
  <si>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</si>
  <si>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</si>
  <si>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</si>
  <si>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</si>
  <si>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</si>
  <si>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</si>
  <si>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</si>
  <si>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</si>
  <si>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</si>
  <si>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</si>
  <si>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</si>
  <si>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</si>
  <si>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</si>
  <si>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</si>
  <si>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</si>
  <si>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</si>
  <si>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</si>
  <si>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</si>
  <si>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</si>
  <si>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</si>
  <si>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</si>
  <si>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</si>
  <si>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</si>
  <si>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</si>
  <si>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</si>
  <si>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</si>
  <si>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</si>
  <si>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</si>
  <si>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</si>
  <si>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</si>
  <si>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</si>
  <si>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</si>
  <si>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</si>
  <si>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</si>
  <si>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</si>
  <si>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</si>
  <si>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</si>
  <si>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</si>
  <si>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</si>
  <si>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</si>
  <si>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</si>
  <si>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</si>
  <si>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</si>
  <si>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</si>
  <si>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</si>
  <si>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</si>
  <si>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</si>
  <si>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</si>
  <si>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</si>
  <si>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</si>
  <si>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</si>
  <si>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</si>
  <si>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</si>
  <si>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</si>
  <si>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</si>
  <si>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</si>
  <si>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</si>
  <si>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</si>
  <si>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</si>
  <si>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</si>
  <si>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</si>
  <si>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</si>
  <si>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</si>
  <si>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</si>
  <si>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</si>
  <si>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</si>
  <si>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</si>
  <si>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</si>
  <si>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</si>
  <si>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</si>
  <si>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</si>
  <si>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</si>
  <si>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</si>
  <si>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</si>
  <si>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</si>
  <si>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</si>
  <si>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</si>
  <si>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</si>
  <si>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</si>
  <si>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</si>
  <si>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</si>
  <si>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</si>
  <si>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</si>
  <si>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</si>
  <si>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</si>
  <si>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</si>
  <si>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</si>
  <si>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</si>
  <si>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</si>
  <si>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</si>
  <si>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</si>
  <si>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</si>
  <si>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</si>
  <si>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</si>
  <si>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</si>
  <si>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</si>
  <si>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</si>
  <si>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</si>
  <si>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</si>
  <si>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</si>
  <si>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</si>
  <si>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</si>
  <si>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</si>
  <si>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</si>
  <si>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</si>
  <si>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</si>
  <si>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</si>
  <si>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</si>
  <si>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</si>
  <si>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</si>
  <si>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</si>
  <si>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</si>
  <si>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</si>
  <si>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</si>
  <si>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</si>
  <si>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</si>
  <si>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</si>
  <si>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</si>
  <si>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</si>
  <si>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</si>
  <si>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</si>
  <si>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</si>
  <si>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</si>
  <si>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</si>
  <si>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</si>
  <si>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</si>
  <si>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</si>
  <si>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</si>
  <si>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</si>
  <si>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</si>
  <si>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</si>
  <si>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</si>
  <si>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</si>
  <si>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</si>
  <si>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</si>
  <si>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</si>
  <si>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</si>
  <si>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</si>
  <si>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</si>
  <si>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</si>
  <si>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</si>
  <si>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</si>
  <si>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</si>
  <si>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</si>
  <si>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</si>
  <si>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</si>
  <si>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</si>
  <si>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</si>
  <si>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</si>
  <si>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</si>
  <si>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</si>
  <si>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</si>
  <si>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</si>
  <si>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</si>
  <si>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</si>
  <si>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</si>
  <si>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</si>
  <si>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</si>
  <si>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</si>
  <si>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</si>
  <si>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</si>
  <si>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</si>
  <si>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</si>
  <si>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</si>
  <si>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</si>
  <si>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</si>
  <si>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</si>
  <si>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</si>
  <si>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</si>
  <si>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</si>
  <si>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</si>
  <si>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</si>
  <si>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</si>
  <si>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</si>
  <si>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</si>
  <si>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</si>
  <si>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</si>
  <si>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</si>
  <si>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</si>
  <si>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</si>
  <si>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</si>
  <si>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</si>
  <si>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</si>
  <si>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</si>
  <si>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</si>
  <si>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</si>
  <si>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</si>
  <si>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</si>
  <si>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</si>
  <si>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</si>
  <si>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</si>
  <si>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</si>
  <si>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</si>
  <si>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</si>
  <si>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</si>
  <si>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</si>
  <si>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</si>
  <si>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</si>
  <si>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</si>
  <si>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</si>
  <si>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</si>
  <si>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</si>
  <si>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</si>
  <si>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</si>
  <si>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</si>
  <si>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</si>
  <si>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</si>
  <si>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</si>
  <si>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</si>
  <si>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</si>
  <si>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</si>
  <si>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</si>
  <si>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</si>
  <si>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</si>
  <si>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</si>
  <si>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</si>
  <si>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</si>
  <si>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</si>
  <si>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</si>
  <si>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</si>
  <si>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</si>
  <si>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</si>
  <si>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</si>
  <si>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</si>
  <si>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</si>
  <si>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</si>
  <si>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</si>
  <si>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</si>
  <si>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</si>
  <si>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</si>
  <si>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</si>
  <si>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</si>
  <si>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</si>
  <si>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</si>
  <si>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</si>
  <si>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</si>
  <si>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</si>
  <si>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</si>
  <si>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</si>
  <si>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</si>
  <si>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</si>
  <si>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</si>
  <si>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</si>
  <si>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</si>
  <si>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</si>
  <si>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</si>
  <si>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</si>
  <si>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</si>
  <si>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</si>
  <si>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</si>
  <si>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</si>
  <si>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</si>
  <si>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</si>
  <si>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</si>
  <si>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</si>
  <si>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</si>
  <si>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</si>
  <si>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</si>
  <si>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</si>
  <si>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</si>
  <si>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</si>
  <si>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</si>
  <si>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</si>
  <si>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</si>
  <si>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</si>
  <si>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</si>
  <si>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</si>
  <si>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</si>
  <si>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</si>
  <si>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</si>
  <si>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</si>
  <si>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</si>
  <si>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</si>
  <si>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</si>
  <si>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</si>
  <si>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</si>
  <si>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</si>
  <si>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</si>
  <si>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</si>
  <si>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</si>
  <si>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</si>
  <si>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</si>
  <si>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</si>
  <si>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</si>
  <si>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</si>
  <si>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</si>
  <si>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</si>
  <si>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</si>
  <si>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</si>
  <si>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</si>
  <si>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</si>
  <si>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</si>
  <si>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</si>
  <si>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</si>
  <si>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</si>
  <si>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</si>
  <si>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</si>
  <si>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</si>
  <si>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</si>
  <si>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</si>
  <si>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</si>
  <si>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</si>
  <si>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</si>
  <si>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</si>
  <si>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</si>
  <si>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</si>
  <si>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</si>
  <si>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</si>
  <si>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</si>
  <si>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</si>
  <si>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</si>
  <si>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</si>
  <si>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</si>
  <si>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</si>
  <si>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</si>
  <si>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</si>
  <si>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</si>
  <si>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</si>
  <si>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</si>
  <si>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</si>
  <si>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</si>
  <si>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</si>
  <si>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</si>
  <si>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</si>
  <si>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</si>
  <si>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</si>
  <si>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</si>
  <si>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</si>
  <si>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</si>
  <si>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</si>
  <si>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</si>
  <si>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</si>
  <si>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</si>
  <si>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</si>
  <si>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</si>
  <si>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</si>
  <si>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</si>
  <si>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</si>
  <si>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</si>
  <si>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</si>
  <si>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</si>
  <si>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</si>
  <si>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</si>
  <si>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</si>
  <si>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</si>
  <si>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</si>
  <si>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</si>
  <si>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</si>
  <si>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</si>
  <si>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</si>
  <si>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</si>
  <si>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</si>
  <si>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</si>
  <si>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</si>
  <si>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</si>
  <si>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</si>
  <si>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</si>
  <si>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</si>
  <si>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</si>
  <si>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</si>
  <si>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</si>
  <si>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</si>
  <si>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</si>
  <si>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</si>
  <si>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</si>
  <si>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</si>
  <si>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</si>
  <si>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</si>
  <si>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</si>
  <si>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</si>
  <si>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</si>
  <si>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</si>
  <si>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</si>
  <si>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</si>
  <si>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</si>
  <si>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</si>
  <si>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</si>
  <si>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</si>
  <si>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</si>
  <si>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</si>
  <si>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</si>
  <si>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</si>
  <si>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</si>
  <si>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</si>
  <si>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</si>
  <si>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</si>
  <si>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</si>
  <si>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</si>
  <si>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</si>
  <si>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</si>
  <si>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</si>
  <si>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</si>
  <si>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</si>
  <si>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</si>
  <si>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</si>
  <si>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</si>
  <si>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</si>
  <si>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</si>
  <si>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</si>
  <si>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</si>
  <si>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</si>
  <si>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</si>
  <si>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</si>
  <si>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</si>
  <si>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</si>
  <si>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</si>
  <si>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</si>
  <si>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</si>
  <si>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</si>
  <si>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</si>
  <si>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</si>
  <si>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</si>
  <si>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</si>
  <si>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</si>
  <si>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</si>
  <si>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</si>
  <si>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</si>
  <si>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</si>
  <si>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</si>
  <si>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</si>
  <si>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</si>
  <si>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</si>
  <si>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</si>
  <si>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</si>
  <si>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</si>
  <si>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</si>
  <si>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</si>
  <si>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</si>
  <si>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</si>
  <si>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</si>
  <si>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</si>
  <si>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</si>
  <si>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</si>
  <si>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</si>
  <si>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</si>
  <si>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</si>
  <si>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</si>
  <si>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</si>
  <si>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</si>
  <si>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</si>
  <si>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</si>
  <si>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</si>
  <si>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</si>
  <si>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</si>
  <si>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</si>
  <si>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</si>
  <si>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</si>
  <si>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</si>
  <si>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</si>
  <si>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</si>
  <si>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</si>
  <si>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</si>
  <si>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</si>
  <si>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</si>
  <si>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</si>
  <si>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</si>
  <si>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</si>
  <si>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</si>
  <si>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</si>
  <si>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</si>
  <si>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</si>
  <si>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</si>
  <si>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</si>
  <si>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</si>
  <si>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</si>
  <si>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</si>
  <si>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</si>
  <si>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</si>
  <si>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</si>
  <si>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</si>
  <si>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</si>
  <si>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</si>
  <si>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</si>
  <si>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</si>
  <si>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</si>
  <si>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</si>
  <si>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</si>
  <si>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</si>
  <si>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</si>
  <si>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</si>
  <si>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</si>
  <si>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</si>
  <si>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</si>
  <si>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</si>
  <si>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</si>
  <si>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</si>
  <si>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</si>
  <si>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</si>
  <si>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</si>
  <si>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</si>
  <si>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</si>
  <si>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</si>
  <si>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</si>
  <si>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</si>
  <si>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</si>
  <si>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</si>
  <si>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</si>
  <si>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</si>
  <si>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</si>
  <si>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</si>
  <si>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</si>
  <si>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</si>
  <si>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</si>
  <si>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</si>
  <si>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</si>
  <si>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</si>
  <si>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</si>
  <si>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</si>
  <si>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</si>
  <si>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</si>
  <si>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</si>
  <si>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</si>
  <si>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</si>
  <si>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</si>
  <si>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</si>
  <si>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</si>
  <si>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</si>
  <si>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</si>
  <si>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</si>
  <si>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</si>
  <si>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</si>
  <si>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</si>
  <si>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</si>
  <si>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</si>
  <si>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</si>
  <si>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</si>
  <si>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</si>
  <si>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</si>
  <si>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</si>
  <si>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</si>
  <si>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</si>
  <si>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</si>
  <si>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</si>
  <si>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</si>
  <si>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</si>
  <si>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</si>
  <si>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</si>
  <si>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</si>
  <si>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</si>
  <si>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</si>
  <si>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</si>
  <si>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</si>
  <si>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</si>
  <si>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</si>
  <si>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</si>
  <si>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</si>
  <si>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</si>
  <si>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</si>
  <si>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</si>
  <si>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</si>
  <si>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</si>
  <si>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</si>
  <si>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</si>
  <si>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</si>
  <si>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</si>
  <si>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</si>
  <si>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</si>
  <si>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</si>
  <si>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</si>
  <si>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</si>
  <si>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</si>
  <si>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</si>
  <si>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</si>
  <si>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</si>
  <si>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</si>
  <si>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</si>
  <si>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</si>
  <si>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</si>
  <si>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</si>
  <si>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</si>
  <si>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</si>
  <si>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</si>
  <si>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</si>
  <si>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</si>
  <si>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</si>
  <si>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</si>
  <si>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</si>
  <si>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</si>
  <si>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</si>
  <si>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</si>
  <si>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</si>
  <si>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</si>
  <si>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</si>
  <si>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</si>
  <si>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</si>
  <si>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</si>
  <si>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</si>
  <si>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</si>
  <si>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</si>
  <si>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</si>
  <si>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</si>
  <si>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</si>
  <si>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</si>
  <si>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</si>
  <si>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</si>
  <si>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</si>
  <si>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</si>
  <si>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</si>
  <si>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</si>
  <si>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</si>
  <si>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</si>
  <si>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</si>
  <si>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</si>
  <si>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</si>
  <si>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</si>
  <si>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</si>
  <si>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</si>
  <si>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</si>
  <si>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</si>
  <si>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</si>
  <si>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</si>
  <si>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</si>
  <si>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</si>
  <si>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</si>
  <si>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</si>
  <si>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</si>
  <si>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</si>
  <si>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</si>
  <si>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</si>
  <si>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</si>
  <si>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</si>
  <si>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</si>
  <si>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</si>
  <si>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</si>
  <si>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</si>
  <si>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</si>
  <si>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</si>
  <si>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</si>
  <si>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</si>
  <si>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</si>
  <si>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</si>
  <si>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</si>
  <si>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</si>
  <si>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</si>
  <si>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</si>
  <si>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</si>
  <si>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</si>
  <si>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</si>
  <si>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</si>
  <si>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</si>
  <si>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</si>
  <si>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</si>
  <si>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</si>
  <si>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</si>
  <si>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</si>
  <si>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</si>
  <si>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</si>
  <si>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</si>
  <si>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</si>
  <si>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</si>
  <si>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</si>
  <si>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</si>
  <si>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</si>
  <si>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</si>
  <si>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</si>
  <si>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</si>
  <si>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</si>
  <si>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</si>
  <si>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</si>
  <si>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</si>
  <si>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</si>
  <si>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</si>
  <si>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</si>
  <si>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</si>
  <si>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</si>
  <si>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</si>
  <si>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</si>
  <si>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</si>
  <si>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</si>
  <si>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</si>
  <si>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</si>
  <si>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</si>
  <si>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</si>
  <si>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</si>
  <si>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</si>
  <si>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</si>
  <si>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</si>
  <si>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</si>
  <si>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</si>
  <si>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</si>
  <si>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</si>
  <si>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</si>
  <si>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</si>
  <si>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</si>
  <si>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</si>
  <si>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</si>
  <si>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</si>
  <si>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</si>
  <si>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</si>
  <si>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</si>
  <si>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</si>
  <si>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</si>
  <si>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</si>
  <si>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</si>
  <si>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</si>
  <si>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</si>
  <si>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</si>
  <si>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</si>
  <si>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</si>
  <si>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</si>
  <si>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</si>
  <si>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</si>
  <si>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</si>
  <si>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</si>
  <si>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</si>
  <si>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</si>
  <si>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</si>
  <si>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</si>
  <si>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</si>
  <si>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</si>
  <si>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</si>
  <si>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</si>
  <si>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</si>
  <si>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</si>
  <si>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</si>
  <si>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</si>
  <si>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</si>
  <si>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</si>
  <si>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</si>
  <si>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</si>
  <si>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</si>
  <si>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</si>
  <si>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</si>
  <si>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</si>
  <si>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</si>
  <si>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</si>
  <si>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</si>
  <si>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</si>
  <si>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</si>
  <si>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</si>
  <si>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</si>
  <si>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</si>
  <si>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</si>
  <si>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</si>
  <si>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</si>
  <si>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</si>
  <si>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</si>
  <si>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</si>
  <si>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</si>
  <si>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</si>
  <si>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</si>
  <si>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</si>
  <si>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</si>
  <si>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</si>
  <si>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</si>
  <si>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</si>
  <si>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</si>
  <si>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</si>
  <si>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</si>
  <si>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</si>
  <si>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</si>
  <si>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</si>
  <si>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</si>
  <si>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</si>
  <si>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</si>
  <si>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</si>
  <si>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</si>
  <si>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</si>
  <si>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</si>
  <si>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</si>
  <si>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</si>
  <si>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</si>
  <si>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</si>
  <si>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</si>
  <si>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</si>
  <si>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</si>
  <si>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</si>
  <si>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</si>
  <si>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</si>
  <si>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</si>
  <si>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</si>
  <si>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</si>
  <si>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</si>
  <si>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</si>
  <si>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</si>
  <si>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</si>
  <si>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</si>
  <si>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</si>
  <si>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</si>
  <si>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</si>
  <si>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</si>
  <si>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</si>
  <si>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</si>
  <si>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</si>
  <si>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</si>
  <si>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</si>
  <si>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</si>
  <si>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</si>
  <si>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</si>
  <si>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</si>
  <si>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</si>
  <si>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</si>
  <si>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</si>
  <si>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</si>
  <si>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</si>
  <si>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</si>
  <si>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</si>
  <si>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</si>
  <si>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</si>
  <si>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</si>
  <si>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</si>
  <si>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</si>
  <si>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</si>
  <si>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</si>
  <si>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</si>
  <si>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</si>
  <si>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</si>
  <si>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</si>
  <si>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</si>
  <si>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</si>
  <si>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</si>
  <si>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</si>
  <si>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</si>
  <si>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</si>
  <si>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</si>
  <si>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</si>
  <si>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</si>
  <si>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</si>
  <si>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</si>
  <si>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</si>
  <si>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</si>
  <si>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</si>
  <si>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</si>
  <si>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</si>
  <si>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</si>
  <si>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</si>
  <si>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</si>
  <si>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</si>
  <si>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</si>
  <si>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</si>
  <si>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</si>
  <si>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</si>
  <si>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</si>
  <si>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</si>
  <si>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</si>
  <si>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</si>
  <si>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</si>
  <si>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</si>
  <si>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</si>
  <si>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</si>
  <si>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</si>
  <si>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</si>
  <si>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</si>
  <si>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</si>
  <si>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</si>
  <si>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</si>
  <si>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</si>
  <si>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</si>
  <si>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</si>
  <si>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</si>
  <si>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</si>
  <si>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</si>
  <si>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</si>
  <si>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</si>
  <si>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</si>
  <si>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</si>
  <si>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</si>
  <si>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</si>
  <si>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</si>
  <si>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</si>
  <si>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</si>
  <si>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</si>
  <si>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</si>
  <si>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</si>
  <si>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</si>
  <si>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</si>
  <si>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</si>
  <si>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</si>
  <si>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</si>
  <si>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</si>
  <si>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</si>
  <si>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</si>
  <si>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</si>
  <si>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</si>
  <si>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</si>
  <si>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</si>
  <si>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</si>
  <si>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</si>
  <si>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</si>
  <si>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</si>
  <si>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</si>
  <si>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</si>
  <si>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</si>
  <si>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</si>
  <si>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</si>
  <si>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</si>
  <si>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</si>
  <si>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</si>
  <si>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</si>
  <si>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</si>
  <si>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</si>
  <si>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</si>
  <si>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</si>
  <si>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</si>
  <si>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</si>
  <si>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</si>
  <si>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</si>
  <si>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</si>
  <si>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</si>
  <si>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</si>
  <si>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</si>
  <si>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</si>
  <si>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</si>
  <si>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</si>
  <si>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</si>
  <si>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</si>
  <si>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</si>
  <si>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</si>
  <si>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</si>
  <si>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</si>
  <si>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</si>
  <si>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</si>
  <si>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</si>
  <si>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</si>
  <si>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</si>
  <si>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</si>
  <si>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</si>
  <si>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</si>
  <si>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</si>
  <si>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</si>
  <si>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</si>
  <si>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</si>
  <si>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</si>
  <si>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</si>
  <si>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</si>
  <si>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</si>
  <si>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</si>
  <si>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</si>
  <si>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</si>
  <si>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</si>
  <si>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</si>
  <si>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</si>
  <si>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</si>
  <si>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</si>
  <si>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</si>
  <si>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</si>
  <si>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</si>
  <si>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</si>
  <si>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</si>
  <si>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</si>
  <si>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</si>
  <si>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</si>
  <si>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</si>
  <si>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</si>
  <si>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</si>
  <si>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</si>
  <si>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</si>
  <si>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</si>
  <si>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</si>
  <si>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</si>
  <si>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</si>
  <si>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</si>
  <si>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</si>
  <si>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</si>
  <si>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</si>
  <si>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</si>
  <si>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</si>
  <si>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</si>
  <si>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</si>
  <si>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</si>
  <si>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</si>
  <si>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</si>
  <si>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</si>
  <si>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</si>
  <si>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</si>
  <si>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</si>
  <si>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</si>
  <si>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</si>
  <si>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</si>
  <si>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</si>
  <si>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</si>
  <si>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</si>
  <si>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</si>
  <si>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</si>
  <si>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</si>
  <si>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</si>
  <si>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</si>
  <si>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</si>
  <si>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</si>
  <si>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</si>
  <si>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</si>
  <si>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</si>
  <si>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</si>
  <si>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</si>
  <si>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</si>
  <si>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</si>
  <si>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</si>
  <si>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</si>
  <si>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</si>
  <si>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</si>
  <si>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</si>
  <si>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</si>
  <si>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</si>
  <si>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</si>
  <si>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</si>
  <si>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</si>
  <si>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</si>
  <si>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</si>
  <si>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</si>
  <si>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</si>
  <si>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</si>
  <si>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</si>
  <si>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</si>
  <si>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</si>
  <si>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</si>
  <si>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</si>
  <si>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</si>
  <si>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</si>
  <si>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</si>
  <si>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</si>
  <si>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</si>
  <si>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</si>
  <si>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</si>
  <si>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</si>
  <si>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</si>
  <si>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</si>
  <si>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</si>
  <si>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</si>
  <si>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</si>
  <si>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</si>
  <si>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</si>
  <si>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</si>
  <si>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</si>
  <si>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</si>
  <si>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</si>
  <si>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</si>
  <si>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</si>
  <si>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</si>
  <si>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</si>
  <si>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</si>
  <si>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</si>
  <si>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</si>
  <si>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</si>
  <si>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</si>
  <si>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</si>
  <si>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</si>
  <si>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</si>
  <si>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</si>
  <si>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</si>
  <si>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</si>
  <si>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</si>
  <si>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</si>
  <si>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</si>
  <si>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</si>
  <si>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</si>
  <si>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</si>
  <si>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</si>
  <si>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</si>
  <si>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</si>
  <si>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</si>
  <si>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</si>
  <si>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</si>
  <si>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</si>
  <si>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</si>
  <si>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</si>
  <si>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</si>
  <si>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</si>
  <si>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</si>
  <si>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</si>
  <si>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</si>
  <si>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</si>
  <si>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</si>
  <si>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</si>
  <si>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</si>
  <si>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</si>
  <si>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</si>
  <si>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</si>
  <si>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</si>
  <si>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</si>
  <si>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</si>
  <si>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</si>
  <si>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</si>
  <si>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</si>
  <si>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</si>
  <si>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</si>
  <si>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</si>
  <si>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</si>
  <si>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</si>
  <si>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</si>
  <si>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</si>
  <si>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</si>
  <si>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</si>
  <si>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</si>
  <si>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</si>
  <si>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</si>
  <si>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</si>
  <si>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</si>
  <si>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</si>
  <si>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</si>
  <si>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</si>
  <si>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</si>
  <si>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</si>
  <si>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</si>
  <si>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</si>
  <si>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</si>
  <si>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</si>
  <si>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</si>
  <si>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</si>
  <si>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</si>
  <si>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</si>
  <si>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</si>
  <si>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</si>
  <si>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</si>
  <si>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</si>
  <si>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</si>
  <si>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</si>
  <si>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</si>
  <si>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</si>
  <si>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</si>
  <si>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</si>
  <si>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</si>
  <si>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</si>
  <si>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</si>
  <si>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</si>
  <si>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</si>
  <si>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</si>
  <si>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</si>
  <si>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</si>
  <si>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</si>
  <si>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</si>
  <si>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</si>
  <si>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</si>
  <si>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</si>
  <si>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</si>
  <si>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</si>
  <si>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</si>
  <si>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</si>
  <si>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</si>
  <si>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</si>
  <si>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</si>
  <si>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</si>
  <si>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</si>
  <si>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</si>
  <si>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</si>
  <si>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</si>
  <si>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</si>
  <si>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</si>
  <si>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</si>
  <si>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</si>
  <si>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</si>
  <si>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</si>
  <si>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</si>
  <si>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</si>
  <si>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</si>
  <si>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</si>
  <si>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</si>
  <si>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</si>
  <si>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</si>
  <si>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</si>
  <si>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</si>
  <si>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</si>
  <si>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</si>
  <si>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</si>
  <si>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</si>
  <si>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</si>
  <si>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</si>
  <si>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</si>
  <si>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</si>
  <si>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</si>
  <si>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</si>
  <si>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</si>
  <si>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</si>
  <si>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</si>
  <si>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</si>
  <si>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</si>
  <si>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</si>
  <si>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</si>
  <si>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</si>
  <si>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</si>
  <si>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</si>
  <si>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</si>
  <si>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</si>
  <si>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</si>
  <si>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</si>
  <si>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</si>
  <si>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</si>
  <si>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</si>
  <si>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</si>
  <si>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</si>
  <si>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</si>
  <si>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</si>
  <si>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</si>
  <si>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</si>
  <si>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</si>
  <si>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</si>
  <si>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</si>
  <si>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</si>
  <si>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</si>
  <si>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</si>
  <si>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</si>
  <si>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</si>
  <si>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</si>
  <si>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</si>
  <si>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</si>
  <si>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</si>
  <si>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</si>
  <si>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</si>
  <si>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</si>
  <si>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</si>
  <si>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</si>
  <si>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</si>
  <si>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</si>
  <si>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</si>
  <si>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</si>
  <si>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</si>
  <si>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</si>
  <si>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</si>
  <si>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</si>
  <si>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</si>
  <si>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</si>
  <si>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</si>
  <si>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</si>
  <si>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</si>
  <si>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</si>
  <si>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</si>
  <si>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</si>
  <si>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</si>
  <si>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</si>
  <si>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</si>
  <si>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</si>
  <si>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</si>
  <si>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</si>
  <si>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</si>
  <si>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</si>
  <si>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</si>
  <si>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</si>
  <si>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</si>
  <si>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</si>
  <si>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</si>
  <si>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</si>
  <si>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</si>
  <si>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</si>
  <si>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</si>
  <si>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</si>
  <si>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</si>
  <si>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</si>
  <si>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</si>
  <si>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</si>
  <si>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</si>
  <si>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</si>
  <si>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</si>
  <si>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</si>
  <si>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</si>
  <si>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</si>
  <si>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</si>
  <si>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</si>
  <si>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</si>
  <si>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</si>
  <si>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</si>
  <si>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</si>
  <si>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</si>
  <si>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</si>
  <si>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</si>
  <si>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</si>
  <si>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</si>
  <si>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</si>
  <si>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</si>
  <si>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</si>
  <si>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</si>
  <si>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</si>
  <si>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</si>
  <si>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</si>
  <si>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</si>
  <si>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</si>
  <si>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</si>
  <si>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</si>
  <si>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</si>
  <si>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</si>
  <si>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</si>
  <si>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</si>
  <si>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</si>
  <si>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</si>
  <si>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</si>
  <si>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</si>
  <si>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</si>
  <si>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</si>
  <si>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</si>
  <si>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</si>
  <si>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</si>
  <si>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</si>
  <si>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</si>
  <si>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</si>
  <si>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</si>
  <si>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</si>
  <si>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</si>
  <si>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</si>
  <si>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</si>
  <si>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</si>
  <si>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</si>
  <si>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</si>
  <si>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</si>
  <si>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</si>
  <si>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</si>
  <si>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</si>
  <si>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</si>
  <si>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</si>
  <si>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</si>
  <si>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</si>
  <si>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</si>
  <si>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</si>
  <si>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</si>
  <si>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</si>
  <si>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</si>
  <si>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</si>
  <si>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</si>
  <si>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</si>
  <si>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</si>
  <si>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</si>
  <si>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</si>
  <si>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</si>
  <si>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</si>
  <si>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</si>
  <si>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</si>
  <si>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</si>
  <si>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</si>
  <si>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</si>
  <si>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</si>
  <si>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</si>
  <si>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</si>
  <si>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</si>
  <si>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</si>
  <si>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</si>
  <si>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</si>
  <si>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</si>
  <si>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</si>
  <si>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</si>
  <si>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</si>
  <si>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</si>
  <si>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</si>
  <si>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</si>
  <si>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</si>
  <si>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</si>
  <si>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</si>
  <si>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</si>
  <si>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</si>
  <si>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</si>
  <si>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</si>
  <si>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</si>
  <si>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</si>
  <si>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</si>
  <si>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</si>
  <si>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</si>
  <si>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</si>
  <si>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</si>
  <si>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</si>
  <si>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</si>
  <si>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</si>
  <si>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</si>
  <si>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</si>
  <si>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</si>
  <si>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</si>
  <si>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</si>
  <si>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</si>
  <si>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</si>
  <si>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</si>
  <si>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</si>
  <si>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</si>
  <si>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</si>
  <si>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</si>
  <si>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</si>
  <si>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</si>
  <si>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</si>
  <si>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</si>
  <si>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</si>
  <si>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</si>
  <si>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</si>
  <si>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</si>
  <si>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</si>
  <si>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</si>
  <si>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</si>
  <si>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</si>
  <si>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</si>
  <si>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</si>
  <si>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</si>
  <si>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</si>
  <si>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</si>
  <si>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</si>
  <si>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</si>
  <si>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</si>
  <si>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</si>
  <si>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</si>
  <si>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</si>
  <si>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</si>
  <si>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</si>
  <si>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</si>
  <si>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</si>
  <si>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</si>
  <si>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</si>
  <si>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</si>
  <si>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</si>
  <si>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</si>
  <si>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</si>
  <si>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</si>
  <si>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</si>
  <si>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</si>
  <si>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</si>
  <si>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</si>
  <si>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</si>
  <si>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</si>
  <si>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</si>
  <si>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</si>
  <si>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</si>
  <si>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</si>
  <si>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</si>
  <si>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</si>
  <si>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</si>
  <si>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</si>
  <si>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</si>
  <si>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</si>
  <si>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</si>
  <si>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</si>
  <si>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</si>
  <si>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</si>
  <si>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</si>
  <si>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</si>
  <si>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</si>
  <si>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</si>
  <si>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</si>
  <si>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</si>
  <si>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</si>
  <si>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</si>
  <si>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</si>
  <si>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</si>
  <si>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</si>
  <si>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</si>
  <si>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</si>
  <si>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</si>
  <si>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</si>
  <si>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</si>
  <si>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</si>
  <si>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</si>
  <si>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</si>
  <si>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</si>
  <si>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</si>
  <si>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</si>
  <si>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</si>
  <si>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</si>
  <si>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</si>
  <si>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</si>
  <si>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</si>
  <si>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</si>
  <si>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</si>
  <si>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</si>
  <si>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</si>
  <si>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</si>
  <si>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</si>
  <si>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</si>
  <si>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</si>
  <si>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</si>
  <si>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</si>
  <si>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</si>
  <si>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</si>
  <si>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</si>
  <si>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</si>
  <si>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</si>
  <si>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</si>
  <si>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</si>
  <si>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</si>
  <si>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</si>
  <si>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</si>
  <si>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</si>
  <si>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</si>
  <si>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</si>
  <si>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</si>
  <si>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</si>
  <si>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</si>
  <si>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</si>
  <si>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</si>
  <si>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</si>
  <si>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</si>
  <si>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</si>
  <si>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</si>
  <si>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</si>
  <si>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</si>
  <si>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</si>
  <si>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</si>
  <si>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</si>
  <si>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</si>
  <si>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</si>
  <si>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</si>
  <si>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</si>
  <si>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</si>
  <si>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</si>
  <si>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</si>
  <si>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</si>
  <si>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</si>
  <si>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</si>
  <si>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</si>
  <si>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</si>
  <si>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</si>
  <si>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</si>
  <si>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</si>
  <si>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</si>
  <si>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</si>
  <si>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</si>
  <si>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</si>
  <si>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</si>
  <si>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</si>
  <si>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</si>
  <si>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</si>
  <si>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</si>
  <si>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</si>
  <si>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</si>
  <si>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</si>
  <si>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</si>
  <si>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</si>
  <si>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</si>
  <si>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</si>
  <si>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</si>
  <si>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</si>
  <si>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</si>
  <si>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</si>
  <si>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</si>
  <si>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</si>
  <si>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</si>
  <si>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</si>
  <si>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</si>
  <si>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</si>
  <si>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</si>
  <si>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</si>
  <si>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</si>
  <si>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</si>
  <si>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</si>
  <si>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</si>
  <si>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</si>
  <si>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</si>
  <si>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</si>
  <si>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</si>
  <si>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</si>
  <si>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</si>
  <si>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</si>
  <si>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</si>
  <si>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</si>
  <si>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</si>
  <si>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</si>
  <si>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</si>
  <si>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</si>
  <si>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</si>
  <si>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</si>
  <si>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</si>
  <si>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</si>
  <si>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</si>
  <si>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</si>
  <si>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</si>
  <si>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</si>
  <si>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</si>
  <si>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</si>
  <si>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</si>
  <si>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</si>
  <si>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</si>
  <si>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</si>
  <si>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</si>
  <si>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</si>
  <si>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</si>
  <si>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</si>
  <si>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</si>
  <si>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</si>
  <si>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</si>
  <si>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</si>
  <si>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</si>
  <si>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</si>
  <si>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</si>
  <si>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</si>
  <si>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</si>
  <si>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</si>
  <si>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</si>
  <si>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</si>
  <si>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</si>
  <si>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</si>
  <si>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</si>
  <si>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</si>
  <si>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</si>
  <si>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</si>
  <si>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</si>
  <si>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</si>
  <si>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</si>
  <si>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</si>
  <si>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</si>
  <si>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</si>
  <si>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</si>
  <si>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</si>
  <si>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</si>
  <si>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</si>
  <si>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</si>
  <si>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</si>
  <si>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</si>
  <si>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</si>
  <si>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</si>
  <si>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</si>
  <si>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</si>
  <si>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</si>
  <si>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</si>
  <si>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</si>
  <si>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</si>
  <si>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</si>
  <si>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</si>
  <si>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</si>
  <si>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</si>
  <si>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</si>
  <si>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</si>
  <si>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</si>
  <si>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</si>
  <si>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</si>
  <si>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</si>
  <si>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</si>
  <si>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</si>
  <si>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</si>
  <si>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</si>
  <si>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</si>
  <si>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</si>
  <si>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</si>
  <si>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</si>
  <si>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</si>
  <si>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</si>
  <si>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</si>
  <si>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</si>
  <si>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</si>
  <si>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</si>
  <si>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</si>
  <si>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</si>
  <si>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</si>
  <si>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</si>
  <si>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</si>
  <si>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</si>
  <si>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</si>
  <si>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</si>
  <si>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</si>
  <si>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</si>
  <si>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</si>
  <si>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</si>
  <si>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</si>
  <si>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</si>
  <si>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</si>
  <si>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</si>
  <si>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</si>
  <si>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</si>
  <si>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</si>
  <si>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</si>
  <si>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</si>
  <si>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</si>
  <si>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</si>
  <si>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</si>
  <si>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</si>
  <si>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</si>
  <si>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</si>
  <si>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</si>
  <si>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</si>
  <si>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</si>
  <si>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</si>
  <si>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</si>
  <si>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</si>
  <si>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</si>
  <si>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</si>
  <si>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</si>
  <si>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</si>
  <si>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</si>
  <si>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</si>
  <si>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</si>
  <si>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</si>
  <si>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</si>
  <si>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</si>
  <si>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</si>
  <si>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</si>
  <si>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</si>
  <si>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</si>
  <si>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</si>
  <si>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</si>
  <si>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</si>
  <si>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</si>
  <si>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</si>
  <si>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</si>
  <si>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</si>
  <si>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</si>
  <si>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</si>
  <si>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</si>
  <si>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</si>
  <si>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</si>
  <si>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</si>
  <si>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</si>
  <si>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</si>
  <si>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</si>
  <si>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</si>
  <si>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</si>
  <si>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</si>
  <si>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</si>
  <si>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</si>
  <si>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</si>
  <si>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</si>
  <si>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</si>
  <si>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</si>
  <si>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</si>
  <si>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</si>
  <si>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</si>
  <si>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</si>
  <si>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</si>
  <si>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</si>
  <si>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</si>
  <si>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</si>
  <si>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</si>
  <si>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</si>
  <si>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</si>
  <si>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</si>
  <si>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</si>
  <si>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</si>
  <si>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</si>
  <si>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</si>
  <si>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</si>
  <si>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</si>
  <si>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</si>
  <si>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</si>
  <si>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</si>
  <si>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</si>
  <si>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</si>
  <si>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</si>
  <si>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</si>
  <si>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</si>
  <si>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</si>
  <si>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</si>
  <si>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</si>
  <si>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</si>
  <si>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</si>
  <si>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</si>
  <si>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</si>
  <si>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</si>
  <si>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</si>
  <si>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</si>
  <si>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</si>
  <si>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</si>
  <si>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</si>
  <si>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</si>
  <si>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</si>
  <si>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</si>
  <si>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</si>
  <si>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</si>
  <si>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</si>
  <si>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</si>
  <si>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</si>
  <si>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</si>
  <si>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</si>
  <si>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</si>
  <si>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</si>
  <si>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</si>
  <si>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</si>
  <si>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</si>
  <si>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</si>
  <si>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</si>
  <si>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</si>
  <si>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</si>
  <si>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</si>
  <si>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</si>
  <si>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</si>
  <si>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</si>
  <si>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</si>
  <si>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</si>
  <si>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</si>
  <si>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</si>
  <si>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</si>
  <si>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</si>
  <si>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</si>
  <si>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</si>
  <si>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</si>
  <si>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</si>
  <si>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</si>
  <si>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</si>
  <si>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</si>
  <si>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</si>
  <si>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</si>
  <si>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</si>
  <si>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</si>
  <si>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</si>
  <si>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</si>
  <si>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</si>
  <si>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</si>
  <si>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</si>
  <si>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</si>
  <si>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</si>
  <si>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</si>
  <si>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</si>
  <si>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</si>
  <si>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</si>
  <si>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</si>
  <si>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</si>
  <si>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</si>
  <si>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</si>
  <si>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</si>
  <si>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</si>
  <si>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</si>
  <si>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</si>
  <si>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</si>
  <si>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</si>
  <si>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</si>
  <si>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</si>
  <si>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</si>
  <si>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</si>
  <si>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</si>
  <si>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</si>
  <si>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</si>
  <si>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</si>
  <si>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</si>
  <si>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</si>
  <si>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</si>
  <si>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</si>
  <si>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</si>
  <si>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</si>
  <si>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</si>
  <si>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</si>
  <si>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</si>
  <si>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</si>
  <si>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</si>
  <si>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</si>
  <si>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</si>
  <si>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</si>
  <si>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</si>
  <si>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</si>
  <si>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</si>
  <si>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</si>
  <si>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</si>
  <si>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</si>
  <si>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</si>
  <si>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</si>
  <si>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</si>
  <si>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</si>
  <si>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</si>
  <si>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</si>
  <si>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</si>
  <si>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</si>
  <si>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</si>
  <si>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</si>
  <si>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</si>
  <si>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</si>
  <si>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</si>
  <si>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</si>
  <si>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</si>
  <si>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</si>
  <si>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</si>
  <si>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</si>
  <si>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</si>
  <si>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</si>
  <si>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</si>
  <si>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</si>
  <si>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</si>
  <si>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</si>
  <si>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</si>
  <si>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</si>
  <si>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</si>
  <si>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</si>
  <si>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</si>
  <si>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</si>
  <si>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</si>
  <si>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</si>
  <si>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</si>
  <si>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</si>
  <si>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</si>
  <si>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</si>
  <si>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</si>
  <si>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</si>
  <si>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</si>
  <si>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</si>
  <si>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</si>
  <si>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</si>
  <si>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</si>
  <si>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</si>
  <si>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</si>
  <si>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</si>
  <si>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</si>
  <si>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</si>
  <si>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</si>
  <si>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</si>
  <si>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</si>
  <si>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</si>
  <si>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</si>
  <si>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</si>
  <si>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</si>
  <si>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</si>
  <si>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</si>
  <si>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</si>
  <si>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</si>
  <si>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</si>
  <si>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</si>
  <si>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</si>
  <si>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</si>
  <si>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</si>
  <si>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</si>
  <si>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</si>
  <si>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</si>
  <si>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</si>
  <si>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</si>
  <si>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</si>
  <si>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</si>
  <si>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</si>
  <si>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</si>
  <si>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</si>
  <si>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</si>
  <si>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</si>
  <si>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</si>
  <si>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</si>
  <si>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</si>
  <si>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</si>
  <si>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</si>
  <si>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</si>
  <si>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</si>
  <si>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</si>
  <si>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</si>
  <si>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</si>
  <si>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</si>
  <si>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</si>
  <si>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</si>
  <si>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</si>
  <si>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</si>
  <si>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</si>
  <si>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</si>
  <si>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</si>
  <si>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</si>
  <si>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</si>
  <si>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</si>
  <si>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</si>
  <si>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</si>
  <si>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</si>
  <si>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</si>
  <si>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</si>
  <si>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</si>
  <si>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</si>
  <si>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</si>
  <si>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</si>
  <si>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</si>
  <si>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</si>
  <si>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</si>
  <si>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</si>
  <si>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</si>
  <si>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</si>
  <si>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</si>
  <si>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</si>
  <si>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</si>
  <si>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</si>
  <si>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</si>
  <si>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</si>
  <si>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</si>
  <si>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</si>
  <si>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</si>
  <si>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</si>
  <si>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</si>
  <si>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</si>
  <si>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</si>
  <si>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</si>
  <si>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</si>
  <si>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</si>
  <si>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</si>
  <si>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</si>
  <si>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</si>
  <si>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</si>
  <si>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</si>
  <si>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</si>
  <si>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</si>
  <si>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</si>
  <si>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</si>
  <si>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</si>
  <si>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</si>
  <si>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</si>
  <si>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</si>
  <si>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</si>
  <si>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</si>
  <si>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</si>
  <si>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</si>
  <si>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</si>
  <si>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</si>
  <si>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</si>
  <si>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</si>
  <si>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</si>
  <si>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</si>
  <si>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</si>
  <si>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</si>
  <si>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</si>
  <si>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</si>
  <si>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</si>
  <si>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</si>
  <si>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</si>
  <si>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</si>
  <si>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</si>
  <si>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</si>
  <si>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</si>
  <si>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</si>
  <si>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</si>
  <si>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</si>
  <si>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</si>
  <si>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</si>
  <si>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</si>
  <si>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</si>
  <si>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</si>
  <si>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</si>
  <si>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</si>
  <si>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</si>
  <si>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</si>
  <si>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</si>
  <si>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</si>
  <si>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</si>
  <si>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</si>
  <si>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</si>
  <si>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</si>
  <si>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</si>
  <si>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</si>
  <si>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</si>
  <si>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</si>
  <si>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</si>
  <si>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</si>
  <si>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</si>
  <si>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</si>
  <si>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</si>
  <si>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</si>
  <si>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</si>
  <si>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</si>
  <si>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</si>
  <si>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</si>
  <si>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</si>
  <si>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</si>
  <si>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</si>
  <si>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</si>
  <si>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</si>
  <si>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</si>
  <si>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</si>
  <si>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</si>
  <si>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</si>
  <si>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</si>
  <si>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</si>
  <si>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</si>
  <si>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</si>
  <si>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</si>
  <si>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</si>
  <si>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</si>
  <si>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</si>
  <si>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</si>
  <si>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</si>
  <si>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</si>
  <si>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</si>
  <si>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</si>
  <si>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</si>
  <si>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</si>
  <si>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</si>
  <si>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</si>
  <si>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</si>
  <si>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</si>
  <si>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</si>
  <si>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</si>
  <si>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</si>
  <si>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</si>
  <si>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</si>
  <si>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</si>
  <si>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</si>
  <si>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</si>
  <si>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</si>
  <si>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</si>
  <si>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</si>
  <si>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</si>
  <si>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</si>
  <si>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</si>
  <si>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</si>
  <si>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</si>
  <si>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</si>
  <si>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</si>
  <si>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</si>
  <si>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</si>
  <si>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</si>
  <si>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</si>
  <si>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</si>
  <si>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</si>
  <si>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</si>
  <si>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</si>
  <si>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</si>
  <si>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</si>
  <si>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</si>
  <si>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</si>
  <si>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</si>
  <si>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</si>
  <si>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</si>
  <si>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</si>
  <si>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</si>
  <si>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</si>
  <si>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</si>
  <si>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</si>
  <si>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</si>
  <si>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</si>
  <si>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</si>
  <si>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</si>
  <si>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</si>
  <si>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</si>
  <si>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</si>
  <si>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</si>
  <si>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</si>
  <si>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</si>
  <si>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</si>
  <si>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</si>
  <si>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</si>
  <si>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</si>
  <si>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</si>
  <si>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</si>
  <si>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</si>
  <si>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</si>
  <si>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</si>
  <si>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</si>
  <si>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</si>
  <si>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</si>
  <si>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</si>
  <si>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</si>
  <si>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</si>
  <si>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</si>
  <si>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</si>
  <si>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</si>
  <si>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</si>
  <si>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</si>
  <si>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</si>
  <si>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</si>
  <si>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</si>
  <si>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</si>
  <si>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</si>
  <si>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</si>
  <si>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</si>
  <si>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</si>
  <si>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</si>
  <si>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</si>
  <si>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</si>
  <si>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</si>
  <si>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</si>
  <si>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</si>
  <si>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</si>
  <si>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</si>
  <si>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</si>
  <si>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</si>
  <si>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</si>
  <si>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</si>
  <si>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</si>
  <si>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</si>
  <si>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</si>
  <si>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</si>
  <si>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</si>
  <si>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</si>
  <si>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</si>
  <si>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</si>
  <si>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</si>
  <si>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</si>
  <si>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</si>
  <si>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</si>
  <si>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</si>
  <si>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</si>
  <si>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</si>
  <si>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</si>
  <si>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</si>
  <si>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</si>
  <si>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</si>
  <si>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</si>
  <si>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</si>
  <si>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</si>
  <si>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</si>
  <si>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</si>
  <si>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</si>
  <si>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</si>
  <si>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</si>
  <si>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</si>
  <si>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</si>
  <si>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</si>
  <si>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</si>
  <si>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</si>
  <si>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</si>
  <si>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</si>
  <si>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</si>
  <si>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</si>
  <si>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</si>
  <si>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</si>
  <si>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</si>
  <si>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</si>
  <si>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</si>
  <si>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</si>
  <si>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</si>
  <si>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</si>
  <si>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</si>
  <si>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</si>
  <si>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</si>
  <si>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</si>
  <si>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</si>
  <si>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</si>
  <si>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</si>
  <si>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</si>
  <si>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</si>
  <si>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</si>
  <si>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</si>
  <si>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</si>
  <si>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</si>
  <si>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</si>
  <si>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</si>
  <si>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</si>
  <si>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</si>
  <si>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</si>
  <si>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</si>
  <si>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</si>
  <si>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</si>
  <si>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</si>
  <si>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</si>
  <si>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</si>
  <si>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</si>
  <si>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</si>
  <si>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</si>
  <si>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</si>
  <si>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</si>
  <si>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</si>
  <si>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</si>
  <si>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</si>
  <si>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</si>
  <si>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</si>
  <si>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</si>
  <si>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</si>
  <si>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</si>
  <si>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</si>
  <si>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</si>
  <si>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</si>
  <si>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</si>
  <si>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</si>
  <si>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</si>
  <si>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</si>
  <si>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</si>
  <si>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</si>
  <si>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</si>
  <si>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</si>
  <si>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</si>
  <si>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</si>
  <si>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</si>
  <si>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</si>
  <si>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</si>
  <si>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</si>
  <si>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</si>
  <si>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</si>
  <si>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</si>
  <si>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</si>
  <si>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</si>
  <si>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</si>
  <si>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</si>
  <si>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</si>
  <si>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</si>
  <si>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</si>
  <si>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</si>
  <si>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</si>
  <si>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</si>
  <si>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</si>
  <si>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</si>
  <si>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</si>
  <si>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</si>
  <si>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</si>
  <si>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</si>
  <si>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</si>
  <si>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</si>
  <si>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</si>
  <si>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</si>
  <si>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</si>
  <si>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</si>
  <si>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</si>
  <si>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</si>
  <si>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</si>
  <si>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</si>
  <si>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</si>
  <si>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</si>
  <si>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</si>
  <si>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</si>
  <si>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</si>
  <si>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</si>
  <si>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</si>
  <si>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</si>
  <si>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</si>
  <si>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</si>
  <si>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</si>
  <si>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</si>
  <si>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</si>
  <si>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</si>
  <si>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</si>
  <si>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</si>
  <si>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</si>
  <si>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</si>
  <si>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</si>
  <si>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</si>
  <si>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</si>
  <si>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</si>
  <si>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</si>
  <si>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</si>
  <si>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</si>
  <si>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</si>
  <si>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</si>
  <si>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</si>
  <si>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</si>
  <si>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</si>
  <si>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</si>
  <si>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</si>
  <si>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</si>
  <si>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</si>
  <si>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</si>
  <si>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</si>
  <si>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</si>
  <si>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</si>
  <si>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</si>
  <si>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</si>
  <si>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</si>
  <si>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</si>
  <si>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</si>
  <si>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</si>
  <si>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</si>
  <si>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</si>
  <si>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</si>
  <si>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</si>
  <si>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</si>
  <si>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</si>
  <si>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</si>
  <si>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</si>
  <si>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</si>
  <si>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</si>
  <si>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</si>
  <si>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</si>
  <si>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</si>
  <si>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</si>
  <si>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</si>
  <si>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</si>
  <si>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</si>
  <si>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</si>
  <si>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</si>
  <si>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</si>
  <si>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</si>
  <si>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</si>
  <si>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</si>
  <si>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</si>
  <si>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</si>
  <si>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</si>
  <si>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</si>
  <si>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</si>
  <si>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</si>
  <si>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</si>
  <si>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</si>
  <si>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</si>
  <si>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</si>
  <si>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</si>
  <si>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</si>
  <si>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</si>
  <si>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</si>
  <si>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</si>
  <si>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</si>
  <si>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</si>
  <si>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</si>
  <si>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</si>
  <si>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</si>
  <si>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</si>
  <si>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</si>
  <si>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</si>
  <si>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</si>
  <si>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</si>
  <si>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</si>
  <si>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</si>
  <si>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</si>
  <si>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</si>
  <si>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</si>
  <si>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</si>
  <si>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</si>
  <si>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</si>
  <si>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</si>
  <si>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</si>
  <si>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</si>
  <si>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</si>
  <si>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</si>
  <si>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</si>
  <si>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</si>
  <si>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</si>
  <si>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</si>
  <si>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</si>
  <si>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</si>
  <si>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</si>
  <si>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</si>
  <si>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</si>
  <si>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</si>
  <si>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</si>
  <si>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</si>
  <si>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</si>
  <si>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</si>
  <si>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</si>
  <si>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</si>
  <si>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</si>
  <si>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</si>
  <si>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</si>
  <si>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</si>
  <si>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</si>
  <si>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</si>
  <si>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</si>
  <si>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</si>
  <si>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</si>
  <si>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</si>
  <si>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</si>
  <si>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</si>
  <si>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</si>
  <si>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</si>
  <si>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</si>
  <si>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</si>
  <si>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</si>
  <si>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</si>
  <si>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</si>
  <si>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</si>
  <si>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</si>
  <si>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</si>
  <si>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</si>
  <si>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</si>
  <si>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</si>
  <si>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</si>
  <si>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</si>
  <si>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</si>
  <si>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</si>
  <si>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</si>
  <si>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</si>
  <si>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</si>
  <si>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</si>
  <si>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</si>
  <si>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</si>
  <si>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</si>
  <si>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</si>
  <si>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</si>
  <si>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</si>
  <si>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</si>
  <si>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</si>
  <si>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</si>
  <si>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</si>
  <si>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</si>
  <si>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</si>
  <si>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</si>
  <si>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</si>
  <si>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</si>
  <si>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</si>
  <si>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</si>
  <si>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</si>
  <si>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</si>
  <si>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</si>
  <si>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</si>
  <si>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</si>
  <si>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</si>
  <si>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</si>
  <si>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</si>
  <si>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</si>
  <si>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</si>
  <si>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</si>
  <si>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</si>
  <si>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</si>
  <si>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</si>
  <si>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</si>
  <si>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</si>
  <si>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</si>
  <si>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</si>
  <si>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</si>
  <si>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</si>
  <si>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</si>
  <si>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</si>
  <si>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</si>
  <si>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</si>
  <si>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</si>
  <si>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</si>
  <si>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</si>
  <si>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</si>
  <si>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</si>
  <si>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</si>
  <si>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</si>
  <si>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</si>
  <si>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</si>
  <si>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</si>
  <si>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</si>
  <si>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</si>
  <si>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</si>
  <si>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</si>
  <si>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</si>
  <si>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</si>
  <si>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</si>
  <si>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</si>
  <si>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</si>
  <si>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</si>
  <si>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</si>
  <si>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</si>
  <si>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</si>
  <si>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</si>
  <si>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</si>
  <si>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</si>
  <si>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</si>
  <si>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</si>
  <si>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</si>
  <si>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</si>
  <si>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</si>
  <si>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</si>
  <si>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</si>
  <si>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</si>
  <si>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</si>
  <si>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</si>
  <si>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</si>
  <si>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</si>
  <si>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</si>
  <si>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</si>
  <si>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</si>
  <si>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</si>
  <si>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</si>
  <si>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</si>
  <si>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</si>
  <si>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</si>
  <si>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</si>
  <si>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</si>
  <si>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</si>
  <si>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</si>
  <si>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</si>
  <si>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</si>
  <si>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</si>
  <si>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</si>
  <si>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</si>
  <si>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</si>
  <si>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</si>
  <si>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</si>
  <si>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</si>
  <si>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</si>
  <si>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</si>
  <si>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</si>
  <si>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</si>
  <si>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</si>
  <si>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</si>
  <si>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</si>
  <si>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</si>
  <si>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</si>
  <si>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</si>
  <si>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</si>
  <si>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</si>
  <si>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</si>
  <si>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</si>
  <si>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</si>
  <si>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</si>
  <si>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</si>
  <si>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</si>
  <si>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</si>
  <si>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</si>
  <si>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</si>
  <si>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</si>
  <si>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</si>
  <si>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</si>
  <si>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</si>
  <si>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</si>
  <si>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</si>
  <si>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</si>
  <si>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</si>
  <si>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</si>
  <si>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</si>
  <si>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</si>
  <si>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</si>
  <si>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</si>
  <si>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</si>
  <si>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</si>
  <si>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</si>
  <si>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</si>
  <si>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</si>
  <si>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</si>
  <si>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</si>
  <si>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</si>
  <si>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</si>
  <si>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</si>
  <si>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</si>
  <si>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</si>
  <si>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</si>
  <si>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</si>
  <si>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</si>
  <si>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</si>
  <si>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</si>
  <si>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</si>
  <si>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</si>
  <si>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</si>
  <si>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</si>
  <si>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</si>
  <si>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</si>
  <si>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</si>
  <si>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</si>
  <si>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</si>
  <si>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</si>
  <si>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</si>
  <si>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</si>
  <si>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</si>
  <si>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</si>
  <si>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</si>
  <si>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</si>
  <si>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</si>
  <si>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</si>
  <si>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</si>
  <si>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</si>
  <si>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</si>
  <si>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</si>
  <si>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</si>
  <si>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</si>
  <si>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</si>
  <si>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</si>
  <si>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</si>
  <si>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</si>
  <si>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</si>
  <si>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</si>
  <si>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</si>
  <si>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</si>
  <si>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</si>
  <si>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</si>
  <si>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</si>
  <si>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</si>
  <si>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</si>
  <si>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</si>
  <si>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</si>
  <si>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</si>
  <si>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</si>
  <si>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</si>
  <si>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</si>
  <si>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</si>
  <si>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</si>
  <si>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</si>
  <si>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</si>
  <si>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</si>
  <si>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</si>
  <si>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</si>
  <si>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</si>
  <si>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</si>
  <si>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</si>
  <si>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</si>
  <si>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</si>
  <si>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</si>
  <si>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</si>
  <si>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</si>
  <si>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</si>
  <si>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</si>
  <si>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</si>
  <si>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</si>
  <si>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</si>
  <si>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</si>
  <si>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</si>
  <si>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</si>
  <si>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</si>
  <si>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</si>
  <si>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</si>
  <si>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</si>
  <si>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</si>
  <si>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</si>
  <si>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</si>
  <si>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</si>
  <si>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</si>
  <si>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</si>
  <si>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</si>
  <si>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</si>
  <si>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</si>
  <si>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</si>
  <si>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</si>
  <si>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</si>
  <si>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</si>
  <si>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</si>
  <si>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</si>
  <si>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</si>
  <si>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</si>
  <si>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</si>
  <si>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</si>
  <si>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</si>
  <si>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</si>
  <si>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</si>
  <si>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</si>
  <si>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</si>
  <si>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</si>
  <si>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</si>
  <si>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</si>
  <si>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</si>
  <si>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</si>
  <si>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</si>
  <si>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</si>
  <si>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</si>
  <si>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</si>
  <si>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</si>
  <si>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</si>
  <si>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</si>
  <si>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</si>
  <si>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</si>
  <si>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</si>
  <si>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</si>
  <si>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</si>
  <si>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</si>
  <si>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</si>
  <si>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</si>
  <si>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</si>
  <si>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</si>
  <si>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</si>
  <si>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</si>
  <si>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</si>
  <si>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</si>
  <si>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</si>
  <si>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</si>
  <si>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</si>
  <si>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</si>
  <si>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</si>
  <si>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</si>
  <si>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</si>
  <si>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</si>
  <si>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</si>
  <si>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</si>
  <si>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</si>
  <si>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</si>
  <si>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</si>
  <si>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</si>
  <si>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</si>
  <si>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</si>
  <si>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</si>
  <si>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</si>
  <si>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</si>
  <si>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</si>
  <si>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</si>
  <si>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</si>
  <si>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</si>
  <si>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</si>
  <si>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</si>
  <si>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</si>
  <si>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</si>
  <si>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</si>
  <si>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</si>
  <si>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</si>
  <si>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</si>
  <si>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</si>
  <si>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</si>
  <si>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</si>
  <si>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</si>
  <si>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</si>
  <si>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</si>
  <si>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</si>
  <si>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</si>
  <si>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</si>
  <si>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</si>
  <si>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</si>
  <si>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</si>
  <si>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</si>
  <si>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</si>
  <si>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</si>
  <si>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</si>
  <si>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</si>
  <si>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</si>
  <si>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</si>
  <si>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</si>
  <si>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</si>
  <si>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</si>
  <si>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</si>
  <si>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</si>
  <si>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</si>
  <si>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</si>
  <si>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</si>
  <si>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</si>
  <si>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</si>
  <si>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</si>
  <si>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</si>
  <si>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</si>
  <si>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</si>
  <si>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</si>
  <si>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</si>
  <si>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</si>
  <si>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</si>
  <si>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</si>
  <si>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</si>
  <si>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</si>
  <si>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</si>
  <si>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</si>
  <si>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</si>
  <si>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</si>
  <si>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</si>
  <si>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</si>
  <si>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</si>
  <si>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</si>
  <si>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</si>
  <si>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</si>
  <si>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</si>
  <si>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</si>
  <si>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</si>
  <si>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</si>
  <si>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</si>
  <si>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</si>
  <si>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</si>
  <si>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</si>
  <si>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</si>
  <si>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</si>
  <si>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</si>
  <si>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</si>
  <si>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</si>
  <si>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</si>
  <si>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</si>
  <si>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</si>
  <si>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</si>
  <si>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</si>
  <si>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</si>
  <si>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</si>
  <si>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</si>
  <si>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</si>
  <si>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</si>
  <si>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</si>
  <si>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</si>
  <si>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</si>
  <si>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</si>
  <si>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</si>
  <si>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</si>
  <si>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</si>
  <si>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</si>
  <si>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</si>
  <si>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</si>
  <si>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</si>
  <si>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</si>
  <si>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</si>
  <si>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</si>
  <si>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</si>
  <si>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</si>
  <si>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</si>
  <si>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</si>
  <si>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</si>
  <si>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</si>
  <si>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</si>
  <si>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</si>
  <si>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</si>
  <si>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</si>
  <si>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</si>
  <si>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</si>
  <si>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</si>
  <si>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</si>
  <si>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</si>
  <si>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</si>
  <si>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</si>
  <si>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</si>
  <si>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</si>
  <si>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</si>
  <si>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</si>
  <si>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</si>
  <si>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</si>
  <si>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</si>
  <si>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</si>
  <si>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</si>
  <si>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</si>
  <si>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</si>
  <si>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</si>
  <si>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</si>
  <si>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</si>
  <si>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</si>
  <si>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</si>
  <si>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</si>
  <si>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</si>
  <si>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</si>
  <si>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</si>
  <si>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</si>
  <si>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</si>
  <si>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</si>
  <si>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</si>
  <si>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</si>
  <si>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</si>
  <si>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</si>
  <si>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</si>
  <si>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</si>
  <si>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</si>
  <si>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</si>
  <si>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</si>
  <si>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</si>
  <si>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</si>
  <si>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</si>
  <si>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</si>
  <si>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</si>
  <si>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</si>
  <si>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</si>
  <si>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</si>
  <si>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</si>
  <si>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</si>
  <si>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</si>
  <si>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</si>
  <si>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</si>
  <si>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</si>
  <si>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</si>
  <si>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</si>
  <si>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</si>
  <si>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</si>
  <si>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</si>
  <si>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</si>
  <si>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</si>
  <si>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</si>
  <si>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</si>
  <si>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</si>
  <si>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</si>
  <si>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</si>
  <si>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</si>
  <si>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</si>
  <si>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</si>
  <si>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</si>
  <si>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</si>
  <si>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</si>
  <si>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</si>
  <si>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</si>
  <si>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</si>
  <si>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</si>
  <si>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</si>
  <si>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</si>
  <si>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</si>
  <si>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</si>
  <si>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</si>
  <si>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</si>
  <si>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</si>
  <si>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</si>
  <si>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</si>
  <si>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</si>
  <si>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</si>
  <si>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</si>
  <si>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</si>
  <si>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</si>
  <si>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</si>
  <si>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</si>
  <si>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</si>
  <si>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</si>
  <si>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</si>
  <si>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</si>
  <si>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</si>
  <si>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</si>
  <si>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</si>
  <si>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</si>
  <si>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</si>
  <si>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</si>
  <si>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</si>
  <si>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</si>
  <si>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</si>
  <si>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</si>
  <si>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PCM-20251119-00000599</t>
  </si>
  <si>
    <t xml:space="preserve">team at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</si>
  <si>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</si>
  <si>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</si>
  <si>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</si>
  <si>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</si>
  <si>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</si>
  <si>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</si>
  <si>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</si>
  <si>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</si>
  <si>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</si>
  <si>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</si>
  <si>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</si>
  <si>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</si>
  <si>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</si>
  <si>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</si>
  <si>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</si>
  <si>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</si>
  <si>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</si>
  <si>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</si>
  <si>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</si>
  <si>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</si>
  <si>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</si>
  <si>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</si>
  <si>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</si>
  <si>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</si>
  <si>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</si>
  <si>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</si>
  <si>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</si>
  <si>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</si>
  <si>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</si>
  <si>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</si>
  <si>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</si>
  <si>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</si>
  <si>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</si>
  <si>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</si>
  <si>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</si>
  <si>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</si>
  <si>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</si>
  <si>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</si>
  <si>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</si>
  <si>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</si>
  <si>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</si>
  <si>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</si>
  <si>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</si>
  <si>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</si>
  <si>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</si>
  <si>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</si>
  <si>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</si>
  <si>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</si>
  <si>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</si>
  <si>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</si>
  <si>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</si>
  <si>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</si>
  <si>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</si>
  <si>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</si>
  <si>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</si>
  <si>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</si>
  <si>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</si>
  <si>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</si>
  <si>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</si>
  <si>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</si>
  <si>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</si>
  <si>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</si>
  <si>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</si>
  <si>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</si>
  <si>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</si>
  <si>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</si>
  <si>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</si>
  <si>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</si>
  <si>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</si>
  <si>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</si>
  <si>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</si>
  <si>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</si>
  <si>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</si>
  <si>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</si>
  <si>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</si>
  <si>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</si>
  <si>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</si>
  <si>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</si>
  <si>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</si>
  <si>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</si>
  <si>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</si>
  <si>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</si>
  <si>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</si>
  <si>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</si>
  <si>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PCM-20251119-00000083</t>
  </si>
  <si>
    <t>access issue, site located in family building and owner phone closed/ At site checking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</si>
  <si>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</si>
  <si>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</si>
  <si>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</si>
  <si>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</si>
  <si>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</si>
  <si>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</si>
  <si>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</si>
  <si>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</si>
  <si>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PCM-20251119-00000818</t>
  </si>
  <si>
    <t>EM Team on the way ETA: 30 Mins</t>
  </si>
  <si>
    <t>PCM-20251119-00000836</t>
  </si>
  <si>
    <t>PCM-20251119-00000696</t>
  </si>
  <si>
    <t>team need 75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</si>
</sst>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3" fillId="7" borderId="5" xfId="1"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7" totalsRowShown="0" headerRowDxfId="157" dataDxfId="156" headerRowBorderDxfId="154" tableBorderDxfId="155" totalsRowBorderDxfId="153">
  <autoFilter ref="A1:CJ1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4" totalsRowShown="0" headerRowDxfId="48" dataDxfId="47" headerRowBorderDxfId="45" tableBorderDxfId="46" totalsRowBorderDxfId="44">
  <autoFilter ref="A1:L4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4" totalsRowShown="0" headerRowDxfId="15" dataDxfId="14" headerRowBorderDxfId="12" tableBorderDxfId="13">
  <autoFilter ref="A1:L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317.52075555555348</v>
      </c>
      <c r="H2" s="76">
        <v>45662.943402777775</v>
      </c>
      <c r="I2" s="59" t="str">
        <f>IFERROR(VLOOKUP(D2,DB!A:F,6,0),"")</f>
        <v>Generator-SG</v>
      </c>
      <c r="J2" s="59" t="str">
        <f>IFERROR(VLOOKUP(D2,DB!A:G,7,0),"")</f>
        <v>Dead</v>
      </c>
      <c r="K2" s="67" t="s">
        <v>39022</v>
      </c>
      <c r="L2" s="65" t="str">
        <f>IFERROR(VLOOKUP(D2,DB!A:I,9,0),"")</f>
        <v>Latis</v>
      </c>
    </row>
    <row r="3" spans="1:15" ht="15" customHeight="1">
      <c r="A3" s="147" t="s">
        <v>39023</v>
      </c>
      <c r="B3" s="141" t="str">
        <f>IFERROR(VLOOKUP(D3,DB!A:K,11,0),"")</f>
        <v>R1</v>
      </c>
      <c r="C3" s="141">
        <v>1</v>
      </c>
      <c r="D3" s="78" t="s">
        <v>21063</v>
      </c>
      <c r="E3" s="142" t="s">
        <v>39021</v>
      </c>
      <c r="F3" s="143">
        <v>45980.360185185185</v>
      </c>
      <c r="G3" s="144">
        <f ca="1">IFERROR(NOW()-F3,"")</f>
        <v>0.10899629629420815</v>
      </c>
      <c r="H3" s="143">
        <v>45980.354456018518</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78"/>
      <c r="E4" s="142"/>
      <c r="F4" s="143"/>
      <c r="G4" s="144">
        <f ca="1">IFERROR(NOW()-F4,"")</f>
        <v>45980.46918148148</v>
      </c>
      <c r="H4" s="143"/>
      <c r="I4" s="141" t="str">
        <f>IFERROR(VLOOKUP(D4,DB!A:F,6,0),"")</f>
        <v/>
      </c>
      <c r="J4" s="141" t="str">
        <f>IFERROR(VLOOKUP(D4,DB!A:G,7,0),"")</f>
        <v/>
      </c>
      <c r="K4" s="145"/>
      <c r="L4" s="146" t="str">
        <f>IFERROR(VLOOKUP(D4,DB!A:I,9,0),"")</f>
        <v/>
      </c>
    </row>
    <row r="5" spans="1:15" ht="15" customHeight="1">
      <c r="A5" s="140"/>
      <c r="B5" s="141" t="str">
        <f>IFERROR(VLOOKUP(D5,DB!A:K,11,0),"")</f>
        <v/>
      </c>
      <c r="C5" s="141"/>
      <c r="D5" s="78"/>
      <c r="E5" s="142"/>
      <c r="F5" s="143"/>
      <c r="G5" s="144">
        <f ca="1">IFERROR(NOW()-F5,"")</f>
        <v>45980.46918148148</v>
      </c>
      <c r="H5" s="143"/>
      <c r="I5" s="141" t="str">
        <f>IFERROR(VLOOKUP(D5,DB!A:F,6,0),"")</f>
        <v/>
      </c>
      <c r="J5" s="141" t="str">
        <f>IFERROR(VLOOKUP(D5,DB!A:G,7,0),"")</f>
        <v/>
      </c>
      <c r="K5" s="145"/>
      <c r="L5" s="146" t="str">
        <f>IFERROR(VLOOKUP(D5,DB!A:I,9,0),"")</f>
        <v/>
      </c>
    </row>
    <row r="6" spans="1:15" ht="15" customHeight="1">
      <c r="A6" s="140"/>
      <c r="B6" s="141" t="str">
        <f>IFERROR(VLOOKUP(D6,DB!A:K,11,0),"")</f>
        <v/>
      </c>
      <c r="C6" s="141"/>
      <c r="D6" s="78"/>
      <c r="E6" s="142"/>
      <c r="F6" s="143"/>
      <c r="G6" s="144">
        <f ca="1">IFERROR(NOW()-F6,"")</f>
        <v>45980.46918148148</v>
      </c>
      <c r="H6" s="143"/>
      <c r="I6" s="141" t="str">
        <f>IFERROR(VLOOKUP(D6,DB!A:F,6,0),"")</f>
        <v/>
      </c>
      <c r="J6" s="141" t="str">
        <f>IFERROR(VLOOKUP(D6,DB!A:G,7,0),"")</f>
        <v/>
      </c>
      <c r="K6" s="145"/>
      <c r="L6" s="146" t="str">
        <f>IFERROR(VLOOKUP(D6,DB!A:I,9,0),"")</f>
        <v/>
      </c>
    </row>
    <row r="7" spans="1:15" ht="15" customHeight="1">
      <c r="A7" s="140"/>
      <c r="B7" s="141" t="str">
        <f>IFERROR(VLOOKUP(D7,DB!A:K,11,0),"")</f>
        <v/>
      </c>
      <c r="C7" s="141"/>
      <c r="D7" s="78"/>
      <c r="E7" s="142"/>
      <c r="F7" s="143"/>
      <c r="G7" s="144">
        <f ca="1">IFERROR(NOW()-F7,"")</f>
        <v>45980.46918148148</v>
      </c>
      <c r="H7" s="143"/>
      <c r="I7" s="141" t="str">
        <f>IFERROR(VLOOKUP(D7,DB!A:F,6,0),"")</f>
        <v/>
      </c>
      <c r="J7" s="141" t="str">
        <f>IFERROR(VLOOKUP(D7,DB!A:G,7,0),"")</f>
        <v/>
      </c>
      <c r="K7" s="145"/>
      <c r="L7" s="146" t="str">
        <f>IFERROR(VLOOKUP(D7,DB!A:I,9,0),"")</f>
        <v/>
      </c>
    </row>
    <row r="8" spans="1:15" ht="15" customHeight="1">
      <c r="A8" s="128"/>
      <c r="B8" s="129" t="str">
        <f>IFERROR(VLOOKUP(D13,DB!A:K,11,0),"")</f>
        <v/>
      </c>
      <c r="C8" s="129"/>
      <c r="D8" s="129"/>
      <c r="E8" s="130"/>
      <c r="F8" s="127"/>
      <c r="G8" s="131">
        <f ca="1">IFERROR(NOW()-F8,"")</f>
        <v>45980.46918148148</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45980.46918148148</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45980.46918148148</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45980.46918148148</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45980.46918148148</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45980.46918148148</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45980.46918148148</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45980.46918148148</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45980.46918148148</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45980.46918148148</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45980.46918148148</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45980.46918148148</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45980.46918148148</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45980.46918148148</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45980.46918148148</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45980.46918148148</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45980.46918148148</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45980.46918148148</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45980.46918148148</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45980.46918148148</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45980.46918148148</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45980.46918148148</v>
      </c>
      <c r="H29" s="127"/>
      <c r="I29" s="129" t="str">
        <f>IFERROR(VLOOKUP(D34,DB!A:F,6,0),"")</f>
        <v/>
      </c>
      <c r="J29" s="129" t="str">
        <f>IFERROR(VLOOKUP(D34,DB!A:G,7,0),"")</f>
        <v/>
      </c>
      <c r="K29" s="132"/>
      <c r="L29" s="133" t="str">
        <f>IFERROR(VLOOKUP(D34,DB!A:I,9,0),"")</f>
        <v/>
      </c>
    </row>
    <row r="30" spans="1:12" ht="15" customHeight="1">
      <c r="A30" s="128"/>
      <c r="B30" s="129" t="str">
        <f>IFERROR(VLOOKUP(D35,DB!A:K,11,0),"")</f>
        <v/>
      </c>
      <c r="C30" s="129"/>
      <c r="D30" s="129"/>
      <c r="E30" s="130"/>
      <c r="F30" s="127"/>
      <c r="G30" s="131">
        <f ca="1">IFERROR(NOW()-F30,"")</f>
        <v>45980.46918148148</v>
      </c>
      <c r="H30" s="127"/>
      <c r="I30" s="129" t="str">
        <f>IFERROR(VLOOKUP(D35,DB!A:F,6,0),"")</f>
        <v/>
      </c>
      <c r="J30" s="129" t="str">
        <f>IFERROR(VLOOKUP(D35,DB!A:G,7,0),"")</f>
        <v/>
      </c>
      <c r="K30" s="132"/>
      <c r="L30" s="133" t="str">
        <f>IFERROR(VLOOKUP(D35,DB!A:I,9,0),"")</f>
        <v/>
      </c>
    </row>
    <row r="31" spans="1:12" ht="15" customHeight="1">
      <c r="A31" s="128"/>
      <c r="B31" s="129" t="str">
        <f>IFERROR(VLOOKUP(#REF!,DB!A:K,11,0),"")</f>
        <v/>
      </c>
      <c r="C31" s="129"/>
      <c r="D31" s="129"/>
      <c r="E31" s="130"/>
      <c r="F31" s="127"/>
      <c r="G31" s="131">
        <f ca="1">IFERROR(NOW()-F31,"")</f>
        <v>45980.46918148148</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45980.46918148148</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45980.46918148148</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45980.46918148148</v>
      </c>
      <c r="H34" s="127"/>
      <c r="I34" s="129" t="str">
        <f>IFERROR(VLOOKUP(#REF!,DB!A:F,6,0),"")</f>
        <v/>
      </c>
      <c r="J34" s="129" t="str">
        <f>IFERROR(VLOOKUP(#REF!,DB!A:G,7,0),"")</f>
        <v/>
      </c>
      <c r="K34" s="132"/>
      <c r="L34" s="133" t="str">
        <f>IFERROR(VLOOKUP(#REF!,DB!A:I,9,0),"")</f>
        <v/>
      </c>
    </row>
    <row r="35" spans="1:12" ht="15" customHeight="1">
      <c r="A35" s="128"/>
      <c r="B35" s="129" t="str">
        <f>IFERROR(VLOOKUP(#REF!,DB!A:K,11,0),"")</f>
        <v/>
      </c>
      <c r="C35" s="129"/>
      <c r="D35" s="129"/>
      <c r="E35" s="130"/>
      <c r="F35" s="127"/>
      <c r="G35" s="131">
        <f ca="1">IFERROR(NOW()-F35,"")</f>
        <v>45980.46918148148</v>
      </c>
      <c r="H35" s="127"/>
      <c r="I35" s="129" t="str">
        <f>IFERROR(VLOOKUP(#REF!,DB!A:F,6,0),"")</f>
        <v/>
      </c>
      <c r="J35" s="129" t="str">
        <f>IFERROR(VLOOKUP(#REF!,DB!A:G,7,0),"")</f>
        <v/>
      </c>
      <c r="K35" s="132"/>
      <c r="L35" s="133" t="str">
        <f>IFERROR(VLOOKUP(#REF!,DB!A:I,9,0),"")</f>
        <v/>
      </c>
    </row>
    <row r="36" spans="1:12" ht="15" customHeight="1">
      <c r="A36" s="128"/>
      <c r="B36" s="129" t="str">
        <f>IFERROR(VLOOKUP(D36,DB!A:K,11,0),"")</f>
        <v/>
      </c>
      <c r="C36" s="129"/>
      <c r="D36" s="129"/>
      <c r="E36" s="130"/>
      <c r="F36" s="127"/>
      <c r="G36" s="131">
        <f ca="1">IFERROR(NOW()-F36,"")</f>
        <v>45980.46918148148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45980.46918148148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45980.46918148148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45980.46918148148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45980.46918148148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45980.46918148148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45980.46918148148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45980.46918148148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45980.46918148148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45980.46918148148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45980.46918148148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45980.46918148148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45980.46918148148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45980.46918148148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45980.46918148148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45980.46918148148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45980.46918148148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45980.46918148148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45980.46918148148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45980.46918148148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45980.46918148148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45980.46918148148</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45980.46918148148</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45980.46918148148</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45980.46918148148</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45980.46918148148</v>
      </c>
      <c r="H61" s="127"/>
      <c r="I61" s="129" t="str">
        <f>IFERROR(VLOOKUP(D61,DB!A:F,6,0),"")</f>
        <v/>
      </c>
      <c r="J61" s="129" t="str">
        <f>IFERROR(VLOOKUP(D61,DB!A:G,7,0),"")</f>
        <v/>
      </c>
      <c r="K61" s="132"/>
      <c r="L61" s="133" t="str">
        <f>IFERROR(VLOOKUP(D61,DB!A:I,9,0),"")</f>
        <v/>
      </c>
    </row>
  </sheetData>
  <customSheetViews>
    <customSheetView guid="{F6042A99-DD27-4453-835D-0834D95730CC}" filter="1" showAutoFilter="1">
      <pageMargins left="0" right="0" top="0" bottom="0" header="0" footer="0"/>
      <autoFilter ref="B1:M1" xr:uid="{A19D3AE9-B1C8-4D82-89B7-297B362A9D4C}"/>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7"/>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155.46934351851814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45980.46918148148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45980.46918148148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45980.46918148148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45980.46918148148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45980.46918148148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45980.46918148148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45980.46918148148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45980.46918148148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45980.46918148148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45980.46918148148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45980.46918148148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45980.46918148148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45980.46918148148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45980.46918148148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45980.46918148148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45980.46918148148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45980.46918148148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45980.46918148148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45980.46918148148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45980.46918148148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45980.46918148148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45980.46918148148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45980.46918148148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45980.46918148148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45980.46918148148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45980.46918148148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45980.46918148148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45980.46918148148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45980.46918148148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45980.46918148148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45980.46918148148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45980.46918148148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45980.46918148148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45980.46918148148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45980.46918148148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45980.46918148148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45980.46918148148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45980.46918148148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45980.46918148148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45980.46918148148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45980.46918148148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45980.46918148148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45980.46918148148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45980.46918148148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45980.46918148148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45980.46918148148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45980.46918148148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45980.46918148148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45980.46918148148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45980.46918148148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45980.46918148148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45980.46918148148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45980.46918148148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45980.46918148148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45980.46918148148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45980.46918148148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45980.46918148148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45980.46918148148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45980.46918148148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45980.46918148148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45980.46918148148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45980.46918148148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45980.46918148148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45980.46918148148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45980.46918148148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45980.46918148148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45980.46918148148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45980.46918148148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45980.46918148148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45980.46918148148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45980.46918148148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45980.46918148148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45980.46918148148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45980.46918148148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45980.46918148148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45980.46918148148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45980.46918148148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45980.46918148148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45980.46918148148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45980.46918148148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45980.46918148148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45980.46918148148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45980.46918148148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45980.46918148148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45980.46918148148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45980.46918148148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45980.46918148148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45980.46918148148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45980.46918148148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45980.46918148148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45980.46918148148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45980.46918148148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45980.46918148148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45980.46918148148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45980.46918148148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45980.46918148148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45980.46918148148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45980.46918148148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45980.46918148148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45980.46918148148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45980.46918148148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45980.46918148148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45980.46918148148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45980.46918148148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45980.46918148148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45980.46918148148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45980.46918148148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45980.46918148148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45980.46918148148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45980.46918148148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45980.46918148148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45980.46918148148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45980.46918148148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45980.46918148148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45980.46918148148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45980.46918148148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45980.46918148148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45980.46918148148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45980.46918148148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45980.46918148148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45980.46918148148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45980.46918148148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45980.46918148148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45980.46918148148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45980.46918148148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45980.46918148148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45980.46918148148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45980.46918148148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45980.46918148148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45980.46918148148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45980.46918148148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45980.46918148148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45980.46918148148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45980.46918148148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45980.46918148148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45980.46918148148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45980.46918148148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45980.46918148148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45980.46918148148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45980.46918148148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45980.46918148148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45980.46918148148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45980.46918148148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45980.46918148148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45980.46918148148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45980.46918148148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45980.46918148148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45980.46918148148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45980.46918148148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45980.46918148148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45980.46918148148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45980.46918148148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45980.46918148148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45980.46918148148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45980.46918148148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45980.46918148148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45980.46918148148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45980.46918148148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45980.46918148148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45980.46918148148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45980.46918148148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45980.46918148148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45980.46918148148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45980.46918148148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45980.46918148148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45980.46918148148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45980.46918148148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45980.46918148148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45980.46918148148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45980.46918148148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45980.46918148148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45980.46918148148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45980.46918148148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45980.46918148148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45980.46918148148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45980.46918148148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45980.46918148148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45980.46918148148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45980.46918148148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45980.46918148148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45980.46918148148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45980.46918148148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45980.46918148148</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45980.46918148148</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sheetData>
  <dataValidations count="2">
    <dataValidation allowBlank="1" showInputMessage="1" showErrorMessage="1" sqref="E1" xr:uid="{4D935161-CDD3-4592-B877-3FB59C99E142}"/>
    <dataValidation type="list" allowBlank="1" showInputMessage="1" showErrorMessage="1" sqref="E3:E1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45980.46918148148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45980.46918148148</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45980.46918148148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45980.46918148148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45980.46918148148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45980.46918148148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45980.46918148148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45980.46918148148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45980.46918148148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45980.46918148148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45980.46918148148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45980.46918148148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45980.46918148148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45980.46918148148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45980.46918148148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45980.46918148148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45980.46918148148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45980.46918148148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45980.46918148148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45980.46918148148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45980.46918148148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45980.46918148148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45980.46918148148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45980.46918148148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45980.46918148148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45980.46918148148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45980.46918148148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45980.46918148148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45980.46918148148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45980.46918148148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45980.46918148148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45980.46918148148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45980.46918148148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45980.46918148148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45980.46918148148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45980.46918148148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45980.46918148148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45980.46918148148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45980.46918148148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45980.46918148148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45980.46918148148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45980.46918148148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45980.46918148148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45980.46918148148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45980.46918148148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45980.46918148148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45980.46918148148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45980.46918148148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45980.46918148148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45980.46918148148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45980.46918148148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45980.46918148148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45980.46918148148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45980.46918148148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45980.46918148148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45980.46918148148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45980.46918148148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45980.46918148148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45980.46918148148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45980.46918148148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45980.46918148148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45980.46918148148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45980.46918148148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45980.46918148148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45980.46918148148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45980.46918148148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45980.46918148148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45980.46918148148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45980.46918148148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45980.46918148148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45980.46918148148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45980.46918148148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45980.46918148148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45980.46918148148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45980.46918148148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45980.46918148148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45980.46918148148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45980.46918148148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45980.46918148148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45980.46918148148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45980.46918148148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45980.46918148148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45980.46918148148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45980.46918148148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45980.46918148148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45980.46918148148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45980.46918148148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45980.46918148148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45980.46918148148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45980.46918148148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45980.46918148148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45980.46918148148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45980.46918148148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45980.46918148148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45980.46918148148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45980.46918148148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45980.46918148148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45980.46918148148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45980.46918148148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45980.46918148148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45980.46918148148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45980.46918148148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45980.46918148148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45980.46918148148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45980.46918148148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45980.46918148148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45980.46918148148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45980.46918148148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45980.46918148148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45980.46918148148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45980.46918148148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45980.46918148148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45980.46918148148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45980.46918148148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45980.46918148148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45980.46918148148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45980.46918148148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45980.46918148148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45980.46918148148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45980.46918148148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45980.46918148148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45980.46918148148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45980.46918148148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45980.46918148148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45980.46918148148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45980.46918148148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45980.46918148148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45980.46918148148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45980.46918148148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45980.46918148148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45980.46918148148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45980.46918148148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45980.46918148148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45980.46918148148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45980.46918148148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45980.46918148148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45980.46918148148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45980.46918148148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45980.46918148148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45980.46918148148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45980.46918148148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45980.46918148148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45980.46918148148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45980.46918148148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45980.46918148148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45980.46918148148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45980.46918148148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45980.46918148148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45980.46918148148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45980.46918148148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45980.46918148148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45980.46918148148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45980.46918148148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45980.46918148148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45980.46918148148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45980.46918148148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45980.46918148148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45980.46918148148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45980.46918148148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45980.46918148148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45980.46918148148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45980.46918148148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45980.46918148148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45980.46918148148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45980.46918148148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45980.46918148148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45980.46918148148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45980.46918148148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45980.46918148148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45980.46918148148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45980.46918148148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45980.46918148148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45980.46918148148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45980.46918148148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45980.46918148148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45980.46918148148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45980.46918148148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45980.46918148148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45980.46918148148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45980.46918148148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45980.46918148148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45980.46918148148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45980.46918148148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45980.46918148148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45980.46918148148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45980.46918148148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45980.46918148148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45980.46918148148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45980.46918148148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45980.46918148148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45980.46918148148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45980.46918148148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45980.46918148148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45980.46918148148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45980.46918148148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45980.46918148148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45980.46918148148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45980.46918148148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45980.46918148148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45980.46918148148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45980.46918148148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45980.46918148148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45980.46918148148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45980.46918148148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45980.46918148148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45980.46918148148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45980.46918148148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45980.46918148148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45980.46918148148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45980.46918148148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45980.46918148148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45980.46918148148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45980.46918148148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45980.46918148148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45980.46918148148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45980.46918148148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45980.46918148148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45980.46918148148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45980.46918148148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45980.46918148148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45980.46918148148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45980.46918148148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45980.46918148148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45980.46918148148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45980.46918148148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45980.46918148148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45980.46918148148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45980.46918148148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45980.46918148148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45980.46918148148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45980.46918148148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45980.46918148148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45980.46918148148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45980.46918148148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45980.46918148148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45980.46918148148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45980.46918148148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45980.46918148148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45980.46918148148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45980.46918148148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45980.46918148148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45980.46918148148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45980.46918148148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45980.46918148148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45980.46918148148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45980.46918148148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45980.46918148148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45980.46918148148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45980.46918148148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45980.46918148148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45980.46918148148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45980.46918148148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45980.46918148148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45980.46918148148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45980.46918148148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45980.46918148148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45980.46918148148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45980.46918148148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45980.46918148148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45980.46918148148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45980.46918148148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45980.46918148148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45980.46918148148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45980.46918148148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45980.46918148148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45980.46918148148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45980.46918148148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45980.46918148148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45980.46918148148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45980.46918148148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45980.46918148148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45980.46918148148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45980.46918148148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45980.46918148148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45980.46918148148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45980.46918148148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45980.46918148148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45980.46918148148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45980.46918148148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45980.46918148148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45980.46918148148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45980.46918148148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45980.46918148148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45980.46918148148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45980.46918148148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45980.46918148148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45980.46918148148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45980.46918148148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45980.46918148148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45980.46918148148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45980.46918148148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45980.46918148148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45980.46918148148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45980.46918148148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45980.46918148148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45980.46918148148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45980.46918148148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45980.46918148148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45980.46918148148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45980.46918148148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45980.46918148148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45980.46918148148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45980.46918148148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45980.46918148148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45980.46918148148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45980.46918148148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45980.46918148148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45980.46918148148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45980.46918148148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45980.46918148148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45980.46918148148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45980.46918148148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45980.46918148148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45980.46918148148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45980.46918148148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45980.46918148148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45980.46918148148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45980.46918148148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45980.46918148148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45980.46918148148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45980.46918148148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45980.46918148148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45980.46918148148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45980.46918148148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45980.46918148148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45980.46918148148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45980.46918148148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45980.46918148148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45980.46918148148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45980.46918148148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45980.46918148148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45980.46918148148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45980.46918148148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45980.46918148148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45980.46918148148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45980.46918148148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45980.46918148148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45980.46918148148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45980.46918148148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45980.46918148148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45980.46918148148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45980.46918148148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45980.46918148148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45980.46918148148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45980.46918148148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45980.46918148148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45980.46918148148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45980.46918148148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45980.46918148148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45980.46918148148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45980.46918148148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45980.46918148148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45980.46918148148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45980.46918148148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45980.46918148148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45980.46918148148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45980.46918148148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45980.46918148148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45980.46918148148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45980.46918148148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45980.46918148148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45980.46918148148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45980.46918148148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45980.46918148148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45980.46918148148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45980.46918148148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45980.46918148148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45980.46918148148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45980.46918148148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45980.46918148148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45980.46918148148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45980.46918148148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45980.46918148148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45980.46918148148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45980.46918148148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45980.46918148148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45980.46918148148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45980.46918148148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45980.46918148148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45980.46918148148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45980.46918148148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45980.46918148148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45980.46918148148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45980.46918148148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45980.46918148148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45980.46918148148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45980.46918148148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45980.46918148148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45980.46918148148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45980.46918148148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45980.46918148148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45980.46918148148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45980.46918148148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45980.46918148148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45980.46918148148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45980.46918148148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45980.46918148148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45980.46918148148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45980.46918148148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45980.46918148148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45980.46918148148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45980.46918148148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45980.46918148148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45980.46918148148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45980.46918148148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45980.46918148148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45980.46918148148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45980.46918148148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45980.46918148148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45980.46918148148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45980.46918148148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45980.46918148148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45980.46918148148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45980.46918148148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45980.46918148148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45980.46918148148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45980.46918148148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45980.46918148148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45980.46918148148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45980.46918148148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45980.46918148148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45980.46918148148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45980.46918148148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45980.46918148148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45980.46918148148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45980.46918148148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45980.46918148148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45980.46918148148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45980.46918148148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45980.46918148148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45980.46918148148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45980.46918148148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45980.46918148148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45980.46918148148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45980.46918148148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45980.46918148148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45980.46918148148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45980.46918148148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45980.46918148148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45980.46918148148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45980.46918148148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45980.46918148148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45980.46918148148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45980.46918148148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45980.46918148148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45980.46918148148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45980.46918148148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45980.46918148148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45980.46918148148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45980.46918148148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45980.46918148148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45980.46918148148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45980.46918148148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45980.46918148148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45980.46918148148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45980.46918148148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45980.46918148148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45980.46918148148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45980.46918148148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45980.46918148148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45980.46918148148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45980.46918148148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45980.46918148148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45980.46918148148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45980.46918148148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45980.46918148148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45980.46918148148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45980.46918148148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45980.46918148148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45980.46918148148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45980.46918148148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45980.46918148148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45980.46918148148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45980.46918148148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45980.46918148148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45980.46918148148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45980.46918148148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45980.46918148148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45980.46918148148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45980.46918148148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45980.46918148148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45980.46918148148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45980.46918148148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45980.46918148148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45980.46918148148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45980.46918148148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45980.46918148148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45980.46918148148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45980.46918148148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45980.46918148148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45980.46918148148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45980.46918148148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45980.46918148148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45980.46918148148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45980.46918148148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45980.46918148148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45980.46918148148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45980.46918148148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45980.46918148148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45980.46918148148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45980.46918148148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45980.46918148148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45980.46918148148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45980.46918148148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45980.46918148148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45980.46918148148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45980.46918148148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45980.46918148148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45980.46918148148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45980.46918148148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45980.46918148148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45980.46918148148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45980.46918148148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45980.46918148148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45980.46918148148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45980.46918148148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45980.46918148148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45980.46918148148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45980.46918148148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45980.46918148148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45980.46918148148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45980.46918148148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45980.46918148148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45980.46918148148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45980.46918148148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45980.46918148148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45980.46918148148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45980.46918148148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45980.46918148148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45980.46918148148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45980.46918148148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45980.46918148148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45980.46918148148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45980.46918148148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45980.46918148148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45980.46918148148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45980.46918148148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45980.46918148148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45980.46918148148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45980.46918148148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45980.46918148148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45980.46918148148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45980.46918148148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45980.46918148148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45980.46918148148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45980.46918148148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45980.46918148148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45980.46918148148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45980.46918148148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45980.46918148148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45980.46918148148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45980.46918148148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45980.46918148148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45980.46918148148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45980.46918148148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45980.46918148148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45980.46918148148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45980.46918148148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45980.46918148148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45980.46918148148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45980.46918148148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45980.46918148148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45980.46918148148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45980.46918148148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45980.46918148148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45980.46918148148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45980.46918148148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45980.46918148148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45980.46918148148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45980.46918148148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45980.46918148148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45980.46918148148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45980.46918148148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45980.46918148148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45980.46918148148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45980.46918148148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45980.46918148148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45980.46918148148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45980.46918148148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45980.46918148148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45980.46918148148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45980.46918148148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45980.46918148148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45980.46918148148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45980.46918148148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45980.46918148148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45980.46918148148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45980.46918148148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45980.46918148148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45980.46918148148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45980.46918148148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45980.46918148148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45980.46918148148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45980.46918148148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45980.46918148148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45980.46918148148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45980.46918148148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45980.46918148148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45980.46918148148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45980.46918148148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45980.46918148148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45980.46918148148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45980.46918148148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45980.46918148148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45980.46918148148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45980.46918148148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45980.46918148148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45980.46918148148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45980.46918148148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45980.46918148148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45980.46918148148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45980.46918148148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45980.46918148148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45980.46918148148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45980.46918148148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45980.46918148148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45980.46918148148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45980.46918148148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45980.46918148148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45980.46918148148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45980.46918148148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45980.46918148148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45980.46918148148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45980.46918148148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45980.46918148148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45980.46918148148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45980.46918148148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45980.46918148148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45980.46918148148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45980.46918148148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45980.46918148148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45980.46918148148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45980.46918148148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45980.46918148148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45980.46918148148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45980.46918148148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45980.46918148148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45980.46918148148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45980.46918148148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45980.46918148148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45980.46918148148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45980.46918148148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45980.46918148148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45980.46918148148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45980.46918148148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45980.46918148148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45980.46918148148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45980.46918148148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45980.46918148148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45980.46918148148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45980.46918148148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45980.46918148148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45980.46918148148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45980.46918148148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45980.46918148148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45980.46918148148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45980.46918148148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45980.46918148148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45980.46918148148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45980.46918148148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45980.46918148148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45980.46918148148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45980.46918148148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45980.46918148148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45980.46918148148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45980.46918148148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45980.46918148148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45980.46918148148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45980.46918148148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45980.46918148148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45980.46918148148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45980.46918148148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45980.46918148148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45980.46918148148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45980.46918148148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45980.46918148148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45980.46918148148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45980.46918148148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45980.46918148148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45980.46918148148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45980.46918148148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45980.46918148148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45980.46918148148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45980.46918148148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45980.46918148148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45980.46918148148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45980.46918148148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45980.46918148148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45980.46918148148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45980.46918148148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45980.46918148148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45980.46918148148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45980.46918148148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45980.46918148148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45980.46918148148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45980.46918148148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45980.46918148148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45980.46918148148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45980.46918148148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45980.46918148148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45980.46918148148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45980.46918148148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45980.46918148148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45980.46918148148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45980.46918148148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45980.46918148148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45980.46918148148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45980.46918148148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45980.46918148148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45980.46918148148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45980.46918148148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45980.46918148148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45980.46918148148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45980.46918148148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45980.46918148148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45980.46918148148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45980.46918148148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45980.46918148148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45980.46918148148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45980.46918148148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45980.46918148148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45980.46918148148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45980.46918148148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45980.46918148148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45980.46918148148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45980.46918148148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45980.46918148148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45980.46918148148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45980.46918148148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45980.46918148148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45980.46918148148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45980.46918148148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45980.46918148148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45980.46918148148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45980.46918148148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45980.46918148148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45980.46918148148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45980.46918148148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45980.46918148148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45980.46918148148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45980.46918148148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45980.46918148148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45980.46918148148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45980.46918148148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45980.46918148148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45980.46918148148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45980.46918148148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45980.46918148148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45980.46918148148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45980.46918148148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45980.46918148148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45980.46918148148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45980.46918148148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45980.46918148148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45980.46918148148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45980.46918148148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45980.46918148148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45980.46918148148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45980.46918148148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45980.46918148148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45980.46918148148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45980.46918148148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45980.46918148148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45980.46918148148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45980.46918148148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45980.46918148148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45980.46918148148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45980.46918148148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45980.46918148148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45980.46918148148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45980.46918148148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45980.46918148148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45980.46918148148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45980.46918148148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45980.46918148148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45980.46918148148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45980.46918148148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45980.46918148148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45980.46918148148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45980.46918148148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45980.46918148148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45980.46918148148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45980.46918148148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45980.46918148148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45980.46918148148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45980.46918148148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45980.46918148148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45980.46918148148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45980.46918148148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45980.46918148148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45980.46918148148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45980.46918148148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45980.46918148148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45980.46918148148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45980.46918148148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45980.46918148148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45980.46918148148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45980.46918148148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45980.46918148148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45980.46918148148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45980.46918148148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45980.46918148148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45980.46918148148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45980.46918148148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45980.46918148148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45980.46918148148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45980.46918148148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45980.46918148148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45980.46918148148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45980.46918148148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45980.46918148148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45980.46918148148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45980.46918148148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45980.46918148148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45980.46918148148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45980.46918148148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45980.46918148148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45980.46918148148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45980.46918148148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45980.46918148148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45980.46918148148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45980.46918148148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45980.46918148148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45980.46918148148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45980.46918148148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45980.46918148148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45980.46918148148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45980.46918148148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45980.46918148148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45980.46918148148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45980.46918148148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45980.46918148148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45980.46918148148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45980.46918148148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45980.46918148148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45980.46918148148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45980.46918148148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45980.46918148148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45980.46918148148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45980.46918148148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45980.46918148148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45980.46918148148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45980.46918148148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45980.46918148148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45980.46918148148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45980.46918148148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45980.46918148148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45980.46918148148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45980.46918148148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45980.46918148148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45980.46918148148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45980.46918148148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45980.46918148148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45980.46918148148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45980.46918148148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45980.46918148148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45980.46918148148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45980.46918148148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45980.46918148148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45980.46918148148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45980.46918148148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45980.46918148148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45980.46918148148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45980.46918148148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45980.46918148148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45980.46918148148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45980.46918148148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45980.46918148148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45980.46918148148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45980.46918148148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45980.46918148148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45980.46918148148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45980.46918148148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45980.46918148148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45980.46918148148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45980.46918148148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45980.46918148148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45980.46918148148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45980.46918148148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45980.46918148148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45980.46918148148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45980.46918148148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45980.46918148148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45980.46918148148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45980.46918148148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45980.46918148148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45980.46918148148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45980.46918148148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45980.46918148148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45980.46918148148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45980.46918148148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45980.46918148148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45980.46918148148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45980.46918148148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45980.46918148148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45980.46918148148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45980.46918148148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45980.46918148148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45980.46918148148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45980.46918148148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45980.46918148148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45980.46918148148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45980.46918148148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45980.46918148148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45980.46918148148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45980.46918148148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45980.46918148148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45980.46918148148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45980.46918148148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45980.46918148148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45980.46918148148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45980.46918148148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45980.46918148148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45980.46918148148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45980.46918148148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45980.46918148148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45980.46918148148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45980.46918148148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45980.46918148148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45980.46918148148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45980.46918148148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45980.46918148148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45980.46918148148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45980.46918148148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45980.46918148148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45980.46918148148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45980.46918148148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45980.46918148148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45980.46918148148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45980.46918148148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45980.46918148148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45980.46918148148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45980.46918148148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45980.46918148148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45980.46918148148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45980.46918148148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45980.46918148148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45980.46918148148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45980.46918148148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45980.46918148148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45980.46918148148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45980.46918148148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45980.46918148148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45980.46918148148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45980.46918148148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45980.46918148148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45980.46918148148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45980.46918148148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45980.46918148148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45980.46918148148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45980.46918148148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45980.46918148148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45980.46918148148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45980.46918148148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45980.46918148148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45980.46918148148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45980.46918148148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45980.46918148148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45980.46918148148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45980.46918148148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45980.46918148148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45980.46918148148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45980.46918148148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45980.46918148148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45980.46918148148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45980.46918148148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45980.46918148148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45980.46918148148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45980.46918148148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45980.46918148148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45980.46918148148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45980.46918148148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45980.46918148148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45980.46918148148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45980.46918148148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45980.46918148148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45980.46918148148</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276.98846388888342</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36966</v>
      </c>
      <c r="E3" s="94" t="s">
        <v>39102</v>
      </c>
      <c r="F3" s="95">
        <v>45980.052881944444</v>
      </c>
      <c r="G3" s="96">
        <f ca="1">IFERROR(NOW()-F3,"")</f>
        <v>0.41629953703522915</v>
      </c>
      <c r="H3" s="95">
        <v>45980.166921296295</v>
      </c>
      <c r="I3" s="113" t="str">
        <f>IFERROR(VLOOKUP(D3,DB!A:F,6,0),"")</f>
        <v>SCECO</v>
      </c>
      <c r="J3" s="113" t="str">
        <f>IFERROR(VLOOKUP(D3,DB!A:G,7,0),"")</f>
        <v>Dead</v>
      </c>
      <c r="K3" s="97" t="s">
        <v>39110</v>
      </c>
      <c r="L3" s="91" t="str">
        <f>IFERROR(VLOOKUP(D3,DB!A:I,9,0),"")</f>
        <v>Latis</v>
      </c>
    </row>
    <row r="4" spans="1:16" ht="15" customHeight="1">
      <c r="A4" s="113"/>
      <c r="B4" s="113" t="str">
        <f>IFERROR(VLOOKUP(D4,DB!A:K,11,0),"")</f>
        <v/>
      </c>
      <c r="C4" s="93"/>
      <c r="D4" s="91"/>
      <c r="E4" s="94"/>
      <c r="F4" s="95"/>
      <c r="G4" s="96">
        <f t="shared" ref="G4:G64" ca="1" si="0">IFERROR(NOW()-F4,"")</f>
        <v>45980.46918148148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45980.46918148148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45980.46918148148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45980.46918148148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45980.46918148148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45980.46918148148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45980.46918148148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45980.46918148148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45980.46918148148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45980.46918148148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45980.46918148148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45980.46918148148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45980.46918148148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45980.46918148148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45980.46918148148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45980.46918148148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45980.46918148148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45980.46918148148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45980.46918148148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45980.46918148148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45980.46918148148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45980.46918148148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45980.46918148148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45980.46918148148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45980.46918148148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45980.46918148148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45980.46918148148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45980.46918148148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45980.46918148148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45980.46918148148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45980.46918148148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45980.46918148148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45980.46918148148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45980.46918148148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45980.46918148148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45980.46918148148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45980.46918148148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45980.46918148148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45980.46918148148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45980.46918148148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45980.46918148148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45980.46918148148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45980.46918148148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45980.46918148148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45980.46918148148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45980.46918148148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45980.46918148148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45980.46918148148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45980.46918148148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45980.46918148148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45980.46918148148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45980.46918148148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45980.46918148148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45980.46918148148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45980.46918148148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45980.46918148148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45980.46918148148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45980.46918148148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45980.46918148148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45980.46918148148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45980.46918148148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ref="G65:G128" ca="1" si="1">IFERROR(NOW()-F65,"")</f>
        <v>45980.46918148148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45980.46918148148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45980.46918148148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45980.46918148148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45980.46918148148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45980.46918148148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45980.46918148148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45980.46918148148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45980.46918148148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45980.46918148148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45980.46918148148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45980.46918148148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45980.46918148148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45980.46918148148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45980.46918148148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45980.46918148148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45980.46918148148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45980.46918148148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45980.46918148148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45980.46918148148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45980.46918148148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45980.46918148148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45980.46918148148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45980.46918148148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45980.46918148148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45980.46918148148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45980.46918148148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45980.46918148148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45980.46918148148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45980.46918148148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45980.46918148148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45980.46918148148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45980.46918148148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45980.46918148148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45980.46918148148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45980.46918148148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45980.46918148148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45980.46918148148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45980.46918148148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45980.46918148148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45980.46918148148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45980.46918148148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45980.46918148148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45980.46918148148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45980.46918148148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45980.46918148148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45980.46918148148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45980.46918148148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45980.46918148148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45980.46918148148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45980.46918148148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45980.46918148148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45980.46918148148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45980.46918148148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45980.46918148148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45980.46918148148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45980.46918148148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45980.46918148148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45980.46918148148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45980.46918148148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45980.46918148148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45980.46918148148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45980.46918148148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45980.46918148148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ref="G129:G192" ca="1" si="2">IFERROR(NOW()-F129,"")</f>
        <v>45980.46918148148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45980.46918148148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45980.46918148148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45980.46918148148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45980.46918148148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45980.46918148148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45980.46918148148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45980.46918148148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45980.46918148148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45980.46918148148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45980.46918148148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45980.46918148148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45980.46918148148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45980.46918148148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45980.46918148148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45980.46918148148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45980.46918148148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45980.46918148148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45980.46918148148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45980.46918148148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45980.46918148148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45980.46918148148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45980.46918148148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45980.46918148148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45980.46918148148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45980.46918148148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45980.46918148148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45980.46918148148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45980.46918148148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45980.46918148148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45980.46918148148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45980.46918148148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45980.46918148148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45980.46918148148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45980.46918148148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45980.46918148148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45980.46918148148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45980.46918148148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45980.46918148148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45980.46918148148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45980.46918148148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45980.46918148148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45980.46918148148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45980.46918148148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45980.46918148148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45980.46918148148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45980.46918148148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45980.46918148148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45980.46918148148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45980.46918148148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45980.46918148148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45980.46918148148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45980.46918148148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45980.46918148148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45980.46918148148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45980.46918148148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45980.46918148148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45980.46918148148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45980.46918148148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45980.46918148148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45980.46918148148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45980.46918148148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45980.46918148148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45980.46918148148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ref="G193:G256" ca="1" si="3">IFERROR(NOW()-F193,"")</f>
        <v>45980.46918148148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45980.46918148148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45980.46918148148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45980.46918148148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45980.46918148148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45980.46918148148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45980.46918148148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45980.46918148148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45980.46918148148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45980.46918148148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45980.46918148148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45980.46918148148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45980.46918148148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45980.46918148148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45980.46918148148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45980.46918148148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45980.46918148148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45980.46918148148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45980.46918148148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45980.46918148148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45980.46918148148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45980.46918148148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45980.46918148148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45980.46918148148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45980.46918148148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45980.46918148148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45980.46918148148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45980.46918148148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45980.46918148148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45980.46918148148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45980.46918148148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45980.46918148148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45980.46918148148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45980.46918148148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45980.46918148148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45980.46918148148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45980.46918148148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45980.46918148148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45980.46918148148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45980.46918148148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45980.46918148148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45980.46918148148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45980.46918148148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45980.46918148148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45980.46918148148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45980.46918148148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45980.46918148148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45980.46918148148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45980.46918148148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45980.46918148148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45980.46918148148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45980.46918148148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45980.46918148148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45980.46918148148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45980.46918148148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45980.46918148148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45980.46918148148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45980.46918148148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45980.46918148148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45980.46918148148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45980.46918148148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45980.46918148148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45980.46918148148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45980.46918148148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ref="G257:G320" ca="1" si="4">IFERROR(NOW()-F257,"")</f>
        <v>45980.46918148148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45980.46918148148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45980.46918148148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45980.46918148148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45980.46918148148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45980.46918148148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45980.46918148148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45980.46918148148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45980.46918148148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45980.46918148148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45980.46918148148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45980.46918148148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45980.46918148148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45980.46918148148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45980.46918148148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45980.46918148148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45980.46918148148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45980.46918148148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45980.46918148148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45980.46918148148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45980.46918148148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45980.46918148148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45980.46918148148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45980.46918148148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45980.46918148148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45980.46918148148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45980.46918148148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45980.46918148148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45980.46918148148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45980.46918148148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45980.46918148148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45980.46918148148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45980.46918148148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45980.46918148148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45980.46918148148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45980.46918148148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45980.46918148148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45980.46918148148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45980.46918148148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45980.46918148148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45980.46918148148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45980.46918148148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45980.46918148148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45980.46918148148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45980.46918148148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45980.46918148148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45980.46918148148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45980.46918148148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45980.46918148148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45980.46918148148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45980.46918148148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45980.46918148148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45980.46918148148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45980.46918148148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45980.46918148148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45980.46918148148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45980.46918148148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45980.46918148148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45980.46918148148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45980.46918148148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45980.46918148148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45980.46918148148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45980.46918148148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45980.46918148148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ref="G321:G384" ca="1" si="5">IFERROR(NOW()-F321,"")</f>
        <v>45980.46918148148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45980.46918148148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45980.46918148148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45980.46918148148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45980.46918148148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45980.46918148148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45980.46918148148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45980.46918148148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45980.46918148148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45980.46918148148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45980.46918148148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45980.46918148148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45980.46918148148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45980.46918148148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45980.46918148148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45980.46918148148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45980.46918148148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45980.46918148148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45980.46918148148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45980.46918148148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45980.46918148148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45980.46918148148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45980.46918148148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45980.46918148148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45980.46918148148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45980.46918148148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45980.46918148148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45980.46918148148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45980.46918148148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45980.46918148148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45980.46918148148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45980.46918148148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45980.46918148148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45980.46918148148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45980.46918148148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45980.46918148148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45980.46918148148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45980.46918148148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45980.46918148148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45980.46918148148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45980.46918148148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45980.46918148148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45980.46918148148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45980.46918148148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45980.46918148148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45980.46918148148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45980.46918148148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45980.46918148148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45980.46918148148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45980.46918148148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45980.46918148148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45980.46918148148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45980.46918148148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45980.46918148148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45980.46918148148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45980.46918148148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45980.46918148148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45980.46918148148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45980.46918148148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45980.46918148148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45980.46918148148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45980.46918148148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45980.46918148148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45980.46918148148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ref="G385:G448" ca="1" si="6">IFERROR(NOW()-F385,"")</f>
        <v>45980.46918148148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45980.46918148148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45980.46918148148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45980.46918148148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45980.46918148148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45980.46918148148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45980.46918148148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45980.46918148148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45980.46918148148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45980.46918148148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45980.46918148148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45980.46918148148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45980.46918148148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45980.46918148148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45980.46918148148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45980.46918148148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45980.46918148148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45980.46918148148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45980.46918148148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45980.46918148148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45980.46918148148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45980.46918148148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45980.46918148148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45980.46918148148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45980.46918148148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45980.46918148148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45980.46918148148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45980.46918148148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45980.46918148148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45980.46918148148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45980.46918148148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45980.46918148148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45980.46918148148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45980.46918148148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45980.46918148148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45980.46918148148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45980.46918148148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45980.46918148148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45980.46918148148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45980.46918148148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45980.46918148148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45980.46918148148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45980.46918148148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45980.46918148148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45980.46918148148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45980.46918148148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45980.46918148148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45980.46918148148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45980.46918148148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45980.46918148148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45980.46918148148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45980.46918148148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45980.46918148148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45980.46918148148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45980.46918148148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45980.46918148148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45980.46918148148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45980.46918148148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45980.46918148148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45980.46918148148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45980.46918148148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45980.46918148148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45980.46918148148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45980.46918148148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ref="G449:G494" ca="1" si="7">IFERROR(NOW()-F449,"")</f>
        <v>45980.46918148148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45980.46918148148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45980.46918148148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45980.46918148148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45980.46918148148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45980.46918148148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45980.46918148148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45980.46918148148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45980.46918148148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45980.46918148148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45980.46918148148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45980.46918148148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45980.46918148148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45980.46918148148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45980.46918148148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45980.46918148148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45980.46918148148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45980.46918148148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45980.46918148148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45980.46918148148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45980.46918148148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45980.46918148148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45980.46918148148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45980.46918148148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45980.46918148148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45980.46918148148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45980.46918148148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45980.46918148148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45980.46918148148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45980.46918148148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45980.46918148148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45980.46918148148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45980.46918148148</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45980.46918148148</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45980.46918148148</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45980.46918148148</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45980.46918148148</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45980.46918148148</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45980.46918148148</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45980.46918148148</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45980.46918148148</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45980.46918148148</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45980.46918148148</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45980.46918148148</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45980.46918148148</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45980.46918148148</v>
      </c>
      <c r="H494" s="95"/>
      <c r="I494" s="113" t="str">
        <f>IFERROR(VLOOKUP(D494,DB!A:F,6,0),"")</f>
        <v/>
      </c>
      <c r="J494" s="113" t="str">
        <f>IFERROR(VLOOKUP(D494,DB!A:G,7,0),"")</f>
        <v/>
      </c>
      <c r="K494" s="97"/>
      <c r="L494" s="91" t="str">
        <f>IFERROR(VLOOKUP(D494,DB!A:I,9,0),"")</f>
        <v/>
      </c>
    </row>
  </sheetData>
  <dataValidations count="2">
    <dataValidation allowBlank="1" showInputMessage="1" showErrorMessage="1" sqref="E1" xr:uid="{A4F81451-56CC-4543-9497-104C4E44EE4B}"/>
    <dataValidation type="list" allowBlank="1" showInputMessage="1" showErrorMessage="1" sqref="E2:E4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6"/>
  <sheetViews>
    <sheetView tabSelected="1" workbookViewId="0">
      <selection activeCell="K15" sqref="K15"/>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88.637121296291298</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54.280304166662972</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31.808070370367204</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2.9543782407417893</v>
      </c>
      <c r="H5" s="135">
        <v>45977.468807870369</v>
      </c>
      <c r="I5" s="109" t="str">
        <f>IFERROR(VLOOKUP(D5,DB!A:F,6,0),"")</f>
        <v>SCECO</v>
      </c>
      <c r="J5" s="109" t="str">
        <f>IFERROR(VLOOKUP(D5,DB!A:G,7,0),"")</f>
        <v>Weak</v>
      </c>
      <c r="K5" s="109" t="s">
        <v>39118</v>
      </c>
      <c r="L5" s="109" t="str">
        <f>IFERROR(VLOOKUP(D5,DB!A:I,9,0),"")</f>
        <v>Latis</v>
      </c>
    </row>
    <row r="6" spans="1:13">
      <c r="A6" s="109" t="s">
        <v>39119</v>
      </c>
      <c r="B6" s="109" t="str">
        <f>IFERROR(VLOOKUP(D6,DB!A:K,11,0),"")</f>
        <v>R5</v>
      </c>
      <c r="C6" s="109">
        <v>2</v>
      </c>
      <c r="D6" s="109" t="s">
        <v>31466</v>
      </c>
      <c r="E6" s="109" t="s">
        <v>39021</v>
      </c>
      <c r="F6" s="135">
        <v>45980.443888888891</v>
      </c>
      <c r="G6" s="111">
        <f ca="1">IFERROR(NOW()-F6,"")</f>
        <v>2.5292592588812113E-2</v>
      </c>
      <c r="H6" s="135">
        <v>45980.430694444447</v>
      </c>
      <c r="I6" s="109" t="str">
        <f>IFERROR(VLOOKUP(D6,DB!A:F,6,0),"")</f>
        <v>SCECO</v>
      </c>
      <c r="J6" s="109" t="str">
        <f>IFERROR(VLOOKUP(D6,DB!A:G,7,0),"")</f>
        <v>Dead</v>
      </c>
      <c r="K6" s="109" t="s">
        <v>39120</v>
      </c>
      <c r="L6" s="109" t="str">
        <f>IFERROR(VLOOKUP(D6,DB!A:I,9,0),"")</f>
        <v>Latis</v>
      </c>
    </row>
    <row r="7" spans="1:13">
      <c r="A7" s="109" t="s">
        <v>39121</v>
      </c>
      <c r="B7" s="109" t="str">
        <f>IFERROR(VLOOKUP(D7,DB!A:K,11,0),"")</f>
        <v>R5</v>
      </c>
      <c r="C7" s="109">
        <v>1</v>
      </c>
      <c r="D7" s="109" t="s">
        <v>34071</v>
      </c>
      <c r="E7" s="109" t="s">
        <v>39021</v>
      </c>
      <c r="F7" s="135">
        <v>45980.444826388892</v>
      </c>
      <c r="G7" s="111">
        <f ca="1">IFERROR(NOW()-F7,"")</f>
        <v>2.4355092587938998E-2</v>
      </c>
      <c r="H7" s="135">
        <v>45980.423298611109</v>
      </c>
      <c r="I7" s="109" t="str">
        <f>IFERROR(VLOOKUP(D7,DB!A:F,6,0),"")</f>
        <v>SCECO</v>
      </c>
      <c r="J7" s="109" t="str">
        <f>IFERROR(VLOOKUP(D7,DB!A:G,7,0),"")</f>
        <v>Dead</v>
      </c>
      <c r="K7" s="109" t="s">
        <v>39120</v>
      </c>
      <c r="L7" s="109" t="str">
        <f>IFERROR(VLOOKUP(D7,DB!A:I,9,0),"")</f>
        <v>Latis</v>
      </c>
    </row>
    <row r="8" spans="1:13">
      <c r="A8" s="109"/>
      <c r="B8" s="109" t="str">
        <f>IFERROR(VLOOKUP(D8,DB!A:K,11,0),"")</f>
        <v/>
      </c>
      <c r="C8" s="109"/>
      <c r="D8" s="109"/>
      <c r="E8" s="109"/>
      <c r="F8" s="109"/>
      <c r="G8" s="111">
        <f ca="1">IFERROR(NOW()-F8,"")</f>
        <v>45980.46918148148</v>
      </c>
      <c r="H8" s="109"/>
      <c r="I8" s="109"/>
      <c r="J8" s="109" t="str">
        <f>IFERROR(VLOOKUP(D8,DB!A:G,7,0),"")</f>
        <v/>
      </c>
      <c r="K8" s="109"/>
      <c r="L8" s="109" t="str">
        <f>IFERROR(VLOOKUP(D8,DB!A:I,9,0),"")</f>
        <v/>
      </c>
    </row>
    <row r="9" spans="1:13">
      <c r="A9" s="109"/>
      <c r="B9" s="109" t="str">
        <f>IFERROR(VLOOKUP(D9,DB!A:K,11,0),"")</f>
        <v/>
      </c>
      <c r="C9" s="109"/>
      <c r="D9" s="109"/>
      <c r="E9" s="109"/>
      <c r="F9" s="109"/>
      <c r="G9" s="111">
        <f ca="1">IFERROR(NOW()-F9,"")</f>
        <v>45980.46918148148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45980.46918148148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45980.46918148148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45980.46918148148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45980.46918148148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45980.46918148148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45980.46918148148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45980.46918148148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45980.46918148148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45980.46918148148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45980.46918148148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45980.46918148148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45980.46918148148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45980.46918148148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45980.46918148148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45980.46918148148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45980.46918148148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45980.46918148148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45980.46918148148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45980.46918148148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45980.46918148148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45980.46918148148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45980.46918148148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45980.46918148148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45980.46918148148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45980.46918148148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45980.46918148148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45980.46918148148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45980.46918148148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45980.46918148148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45980.46918148148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45980.46918148148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45980.46918148148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45980.46918148148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45980.46918148148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45980.46918148148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45980.46918148148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45980.46918148148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45980.46918148148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45980.46918148148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45980.46918148148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45980.46918148148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45980.46918148148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45980.46918148148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45980.46918148148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45980.46918148148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45980.46918148148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45980.46918148148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45980.46918148148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45980.46918148148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45980.46918148148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45980.46918148148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45980.46918148148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45980.46918148148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45980.46918148148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45980.46918148148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45980.46918148148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45980.46918148148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45980.46918148148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45980.46918148148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45980.46918148148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45980.46918148148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45980.46918148148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45980.46918148148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45980.46918148148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45980.46918148148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45980.46918148148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45980.46918148148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45980.46918148148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45980.46918148148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45980.46918148148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45980.46918148148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45980.46918148148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45980.46918148148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45980.46918148148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45980.46918148148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45980.46918148148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45980.46918148148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45980.46918148148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45980.46918148148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45980.46918148148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45980.46918148148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45980.46918148148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45980.46918148148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45980.46918148148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45980.46918148148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45980.46918148148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45980.46918148148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45980.46918148148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45980.46918148148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45980.46918148148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45980.46918148148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45980.46918148148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45980.46918148148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45980.46918148148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45980.46918148148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45980.46918148148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45980.46918148148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45980.46918148148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45980.46918148148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45980.46918148148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45980.46918148148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45980.46918148148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45980.46918148148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45980.46918148148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45980.46918148148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45980.46918148148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45980.46918148148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45980.46918148148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45980.46918148148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45980.46918148148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45980.46918148148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45980.46918148148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45980.46918148148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45980.46918148148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45980.46918148148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45980.46918148148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45980.46918148148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45980.46918148148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45980.46918148148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45980.46918148148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45980.46918148148</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45980.46918148148</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45980.46918148148</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45980.46918148148</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45980.46918148148</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45980.46918148148</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45980.46918148148</v>
      </c>
      <c r="H136" s="109"/>
      <c r="I136" s="109" t="str">
        <f>IFERROR(VLOOKUP(D136,DB!A:F,6,0),"")</f>
        <v/>
      </c>
      <c r="J136" s="109" t="str">
        <f>IFERROR(VLOOKUP(D136,DB!A:G,7,0),"")</f>
        <v/>
      </c>
      <c r="K136" s="109"/>
      <c r="L136" s="109" t="str">
        <f>IFERROR(VLOOKUP(D136,DB!A:I,9,0),"")</f>
        <v/>
      </c>
    </row>
    <row r="137" spans="1:12">
      <c r="A137" s="138"/>
      <c r="B137" s="138" t="str">
        <f>IFERROR(VLOOKUP(D137,DB!A:K,11,0),"")</f>
        <v/>
      </c>
      <c r="C137" s="138"/>
      <c r="D137" s="138"/>
      <c r="E137" s="138"/>
      <c r="F137" s="139"/>
      <c r="G137" s="111">
        <f ca="1">IFERROR(NOW()-F137,"")</f>
        <v>45980.46918148148</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45980.46918148148</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45980.46918148148</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45980.46918148148</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45980.46918148148</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45980.46918148148</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45980.46918148148</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45980.46918148148</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45980.46918148148</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45980.46918148148</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45980.46918148148</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45980.46918148148</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45980.46918148148</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45980.46918148148</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45980.46918148148</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45980.46918148148</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45980.46918148148</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45980.46918148148</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45980.46918148148</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45980.46918148148</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45980.46918148148</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45980.46918148148</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45980.46918148148</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45980.46918148148</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45980.46918148148</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45980.46918148148</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45980.46918148148</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45980.46918148148</v>
      </c>
      <c r="H164" s="139"/>
      <c r="I164" s="138" t="str">
        <f>IFERROR(VLOOKUP(D164,DB!A:F,6,0),"")</f>
        <v/>
      </c>
      <c r="J164" s="138" t="str">
        <f>IFERROR(VLOOKUP(D164,DB!A:G,7,0),"")</f>
        <v/>
      </c>
      <c r="K164" s="138"/>
      <c r="L164" s="138" t="str">
        <f>IFERROR(VLOOKUP(D164,DB!A:I,9,0),"")</f>
        <v/>
      </c>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3</v>
      </c>
      <c r="D2" s="119" t="s">
        <v>34485</v>
      </c>
      <c r="E2" s="109" t="s">
        <v>39021</v>
      </c>
      <c r="F2" s="121">
        <v>45980.391828703701</v>
      </c>
      <c r="G2" s="104">
        <f t="shared" ref="G2:G30" ca="1" si="0">IFERROR(NOW()-F2,"-")</f>
        <v>7.7352777778287418E-2</v>
      </c>
      <c r="H2" s="121">
        <v>45980.391828703701</v>
      </c>
      <c r="I2" s="119" t="str">
        <f>IFERROR(VLOOKUP(D2,DB!A:F,6,0),"")</f>
        <v>SCECO</v>
      </c>
      <c r="J2" s="119" t="str">
        <f>IFERROR(VLOOKUP(D2,DB!A:G,7,0),"")</f>
        <v>Vandalized</v>
      </c>
      <c r="K2" s="122" t="s">
        <v>39123</v>
      </c>
      <c r="L2" s="123" t="str">
        <f>IFERROR(VLOOKUP(D2,DB!A:I,9,0),"")</f>
        <v>Latis</v>
      </c>
    </row>
    <row r="3" spans="1:16382" ht="31.5" customHeight="1">
      <c r="A3" s="118"/>
      <c r="B3" s="119" t="str">
        <f>IFERROR(VLOOKUP(D3,DB!A:K,11,0),"")</f>
        <v/>
      </c>
      <c r="C3" s="120"/>
      <c r="D3" s="119"/>
      <c r="E3" s="109"/>
      <c r="F3" s="121"/>
      <c r="G3" s="104">
        <f t="shared" ca="1" si="0"/>
        <v>45980.46918148148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45980.46918148148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45980.46918148148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45980.46918148148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45980.46918148148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45980.46918148148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45980.46918148148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45980.46918148148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45980.46918148148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45980.46918148148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45980.46918148148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45980.46918148148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45980.46918148148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45980.46918148148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45980.46918148148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45980.46918148148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45980.46918148148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45980.46918148148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45980.46918148148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45980.46918148148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45980.46918148148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45980.46918148148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45980.46918148148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45980.46918148148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45980.46918148148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45980.46918148148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45980.46918148148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45980.46918148148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ref="G31:G64" ca="1" si="1">IFERROR(NOW()-F31,"-")</f>
        <v>45980.46918148148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45980.46918148148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45980.46918148148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45980.46918148148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45980.46918148148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45980.46918148148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45980.46918148148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45980.46918148148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45980.46918148148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45980.46918148148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45980.46918148148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45980.46918148148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45980.46918148148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45980.46918148148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45980.46918148148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45980.46918148148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45980.46918148148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45980.46918148148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45980.46918148148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45980.46918148148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45980.46918148148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45980.46918148148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45980.46918148148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45980.46918148148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45980.46918148148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45980.46918148148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45980.46918148148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45980.46918148148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45980.46918148148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45980.46918148148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45980.46918148148</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45980.46918148148</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45980.46918148148</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45980.46918148148</v>
      </c>
      <c r="H64" s="121"/>
      <c r="I64" s="119" t="str">
        <f>IFERROR(VLOOKUP(D64,DB!A:F,6,0),"")</f>
        <v/>
      </c>
      <c r="J64" s="119" t="str">
        <f>IFERROR(VLOOKUP(D64,DB!A:G,7,0),"")</f>
        <v/>
      </c>
      <c r="K64" s="122"/>
      <c r="L64" s="123" t="str">
        <f>IFERROR(VLOOKUP(D64,DB!A:I,9,0),"")</f>
        <v/>
      </c>
    </row>
  </sheetData>
  <dataValidations count="2">
    <dataValidation allowBlank="1" showInputMessage="1" showErrorMessage="1" sqref="E1" xr:uid="{9E1BC488-8814-4F8A-8DBE-742B3278AB71}"/>
    <dataValidation type="list" allowBlank="1" showInputMessage="1" showErrorMessage="1" sqref="E2:E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2025-11-19T08:17:36Z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