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83" documentId="120_S{2AC9BD13-BADA-5192-A53E-5A8FF88502F6}" xr6:coauthVersionLast="47" xr6:coauthVersionMax="47" xr10:uidLastSave="{C738DBDF-376F-4807-9446-F7AA49C4DDA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9" l="1"/>
  <c r="L7" i="9"/>
  <c r="J6" i="9"/>
  <c r="J7" i="9"/>
  <c r="I6" i="9"/>
  <c r="I7" i="9"/>
  <c r="G2" i="9"/>
  <c r="G3" i="9"/>
  <c r="G4" i="9"/>
  <c r="G5" i="9"/>
  <c r="G6" i="9"/>
  <c r="G7" i="9"/>
  <c r="J2" i="9"/>
  <c r="J3" i="9"/>
  <c r="J4" i="9"/>
  <c r="J5" i="9"/>
  <c r="L2" i="9"/>
  <c r="L3" i="9"/>
  <c r="L4" i="9"/>
  <c r="L5" i="9"/>
  <c r="I3" i="9"/>
  <c r="I4" i="9"/>
  <c r="I5" i="9"/>
  <c r="G8" i="9"/>
  <c r="G9" i="9"/>
  <c r="I10"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<sst xmlns="http://schemas.openxmlformats.org/spreadsheetml/2006/main" count="180274" uniqueCount="39122">
  <si>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</si>
  <si>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</si>
  <si>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</si>
  <si>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</si>
  <si>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</si>
  <si>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</si>
  <si>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</si>
  <si>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</si>
  <si>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</si>
  <si>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</si>
  <si>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</si>
  <si>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</si>
  <si>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</si>
  <si>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</si>
  <si>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</si>
  <si>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</si>
  <si>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</si>
  <si>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</si>
  <si>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</si>
  <si>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</si>
  <si>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</si>
  <si>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</si>
  <si>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</si>
  <si>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</si>
  <si>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</si>
  <si>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</si>
  <si>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</si>
  <si>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</si>
  <si>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</si>
  <si>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</si>
  <si>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</si>
  <si>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</si>
  <si>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</si>
  <si>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</si>
  <si>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</si>
  <si>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</si>
  <si>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</si>
  <si>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</si>
  <si>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</si>
  <si>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</si>
  <si>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</si>
  <si>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</si>
  <si>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</si>
  <si>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</si>
  <si>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</si>
  <si>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</si>
  <si>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</si>
  <si>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</si>
  <si>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</si>
  <si>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</si>
  <si>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</si>
  <si>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</si>
  <si>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</si>
  <si>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</si>
  <si>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</si>
  <si>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</si>
  <si>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</si>
  <si>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</si>
  <si>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</si>
  <si>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</si>
  <si>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</si>
  <si>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</si>
  <si>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</si>
  <si>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</si>
  <si>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</si>
  <si>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</si>
  <si>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</si>
  <si>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</si>
  <si>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</si>
  <si>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</si>
  <si>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</si>
  <si>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</si>
  <si>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</si>
  <si>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</si>
  <si>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</si>
  <si>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</si>
  <si>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</si>
  <si>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</si>
  <si>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</si>
  <si>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</si>
  <si>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</si>
  <si>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</si>
  <si>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</si>
  <si>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</si>
  <si>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</si>
  <si>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</si>
  <si>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</si>
  <si>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</si>
  <si>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</si>
  <si>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</si>
  <si>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</si>
  <si>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</si>
  <si>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</si>
  <si>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</si>
  <si>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</si>
  <si>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</si>
  <si>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</si>
  <si>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</si>
  <si>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</si>
  <si>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</si>
  <si>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</si>
  <si>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</si>
  <si>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</si>
  <si>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</si>
  <si>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</si>
  <si>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</si>
  <si>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</si>
  <si>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</si>
  <si>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</si>
  <si>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</si>
  <si>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</si>
  <si>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</si>
  <si>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</si>
  <si>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</si>
  <si>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</si>
  <si>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</si>
  <si>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</si>
  <si>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</si>
  <si>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</si>
  <si>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</si>
  <si>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</si>
  <si>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</si>
  <si>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</si>
  <si>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</si>
  <si>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</si>
  <si>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</si>
  <si>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</si>
  <si>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</si>
  <si>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</si>
  <si>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</si>
  <si>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</si>
  <si>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</si>
  <si>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</si>
  <si>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</si>
  <si>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</si>
  <si>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</si>
  <si>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</si>
  <si>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</si>
  <si>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</si>
  <si>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</si>
  <si>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</si>
  <si>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</si>
  <si>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</si>
  <si>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</si>
  <si>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</si>
  <si>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</si>
  <si>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</si>
  <si>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</si>
  <si>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</si>
  <si>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</si>
  <si>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</si>
  <si>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</si>
  <si>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</si>
  <si>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</si>
  <si>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</si>
  <si>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</si>
  <si>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</si>
  <si>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</si>
  <si>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</si>
  <si>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</si>
  <si>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</si>
  <si>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</si>
  <si>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</si>
  <si>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</si>
  <si>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</si>
  <si>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</si>
  <si>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</si>
  <si>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</si>
  <si>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</si>
  <si>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</si>
  <si>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</si>
  <si>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</si>
  <si>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</si>
  <si>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</si>
  <si>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</si>
  <si>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</si>
  <si>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</si>
  <si>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</si>
  <si>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</si>
  <si>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</si>
  <si>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</si>
  <si>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</si>
  <si>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</si>
  <si>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</si>
  <si>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</si>
  <si>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</si>
  <si>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</si>
  <si>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</si>
  <si>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</si>
  <si>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</si>
  <si>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</si>
  <si>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</si>
  <si>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</si>
  <si>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</si>
  <si>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</si>
  <si>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</si>
  <si>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</si>
  <si>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</si>
  <si>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</si>
  <si>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</si>
  <si>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</si>
  <si>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</si>
  <si>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</si>
  <si>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</si>
  <si>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</si>
  <si>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</si>
  <si>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</si>
  <si>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</si>
  <si>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</si>
  <si>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</si>
  <si>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</si>
  <si>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</si>
  <si>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</si>
  <si>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</si>
  <si>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</si>
  <si>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</si>
  <si>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</si>
  <si>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</si>
  <si>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</si>
  <si>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</si>
  <si>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</si>
  <si>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</si>
  <si>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</si>
  <si>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</si>
  <si>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</si>
  <si>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</si>
  <si>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</si>
  <si>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</si>
  <si>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</si>
  <si>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</si>
  <si>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</si>
  <si>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</si>
  <si>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</si>
  <si>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</si>
  <si>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</si>
  <si>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</si>
  <si>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</si>
  <si>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</si>
  <si>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</si>
  <si>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</si>
  <si>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</si>
  <si>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</si>
  <si>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</si>
  <si>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</si>
  <si>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</si>
  <si>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</si>
  <si>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</si>
  <si>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</si>
  <si>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</si>
  <si>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</si>
  <si>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</si>
  <si>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</si>
  <si>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</si>
  <si>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</si>
  <si>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</si>
  <si>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</si>
  <si>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</si>
  <si>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</si>
  <si>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</si>
  <si>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</si>
  <si>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</si>
  <si>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</si>
  <si>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</si>
  <si>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</si>
  <si>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</si>
  <si>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</si>
  <si>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</si>
  <si>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</si>
  <si>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</si>
  <si>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</si>
  <si>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</si>
  <si>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</si>
  <si>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</si>
  <si>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</si>
  <si>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</si>
  <si>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</si>
  <si>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</si>
  <si>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</si>
  <si>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</si>
  <si>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</si>
  <si>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</si>
  <si>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</si>
  <si>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</si>
  <si>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</si>
  <si>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</si>
  <si>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</si>
  <si>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</si>
  <si>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</si>
  <si>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</si>
  <si>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</si>
  <si>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</si>
  <si>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</si>
  <si>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</si>
  <si>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</si>
  <si>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</si>
  <si>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</si>
  <si>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</si>
  <si>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</si>
  <si>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</si>
  <si>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</si>
  <si>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</si>
  <si>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</si>
  <si>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</si>
  <si>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</si>
  <si>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</si>
  <si>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</si>
  <si>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</si>
  <si>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</si>
  <si>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</si>
  <si>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</si>
  <si>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</si>
  <si>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</si>
  <si>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</si>
  <si>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</si>
  <si>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</si>
  <si>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</si>
  <si>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</si>
  <si>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</si>
  <si>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</si>
  <si>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</si>
  <si>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</si>
  <si>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</si>
  <si>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</si>
  <si>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</si>
  <si>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</si>
  <si>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</si>
  <si>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</si>
  <si>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</si>
  <si>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</si>
  <si>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</si>
  <si>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</si>
  <si>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</si>
  <si>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</si>
  <si>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</si>
  <si>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</si>
  <si>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</si>
  <si>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</si>
  <si>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</si>
  <si>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</si>
  <si>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</si>
  <si>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</si>
  <si>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</si>
  <si>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</si>
  <si>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</si>
  <si>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</si>
  <si>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</si>
  <si>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</si>
  <si>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</si>
  <si>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</si>
  <si>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</si>
  <si>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</si>
  <si>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</si>
  <si>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</si>
  <si>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</si>
  <si>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</si>
  <si>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</si>
  <si>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</si>
  <si>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</si>
  <si>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</si>
  <si>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</si>
  <si>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</si>
  <si>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</si>
  <si>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</si>
  <si>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</si>
  <si>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</si>
  <si>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</si>
  <si>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</si>
  <si>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</si>
  <si>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</si>
  <si>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</si>
  <si>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</si>
  <si>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</si>
  <si>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</si>
  <si>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</si>
  <si>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</si>
  <si>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</si>
  <si>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</si>
  <si>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</si>
  <si>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</si>
  <si>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</si>
  <si>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</si>
  <si>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</si>
  <si>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</si>
  <si>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</si>
  <si>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</si>
  <si>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</si>
  <si>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</si>
  <si>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</si>
  <si>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</si>
  <si>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</si>
  <si>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</si>
  <si>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</si>
  <si>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</si>
  <si>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</si>
  <si>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</si>
  <si>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</si>
  <si>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</si>
  <si>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</si>
  <si>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</si>
  <si>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</si>
  <si>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</si>
  <si>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</si>
  <si>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</si>
  <si>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</si>
  <si>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</si>
  <si>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</si>
  <si>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</si>
  <si>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</si>
  <si>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</si>
  <si>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</si>
  <si>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</si>
  <si>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</si>
  <si>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</si>
  <si>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</si>
  <si>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</si>
  <si>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</si>
  <si>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</si>
  <si>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</si>
  <si>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</si>
  <si>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</si>
  <si>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</si>
  <si>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</si>
  <si>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</si>
  <si>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</si>
  <si>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</si>
  <si>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</si>
  <si>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</si>
  <si>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</si>
  <si>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</si>
  <si>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</si>
  <si>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</si>
  <si>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</si>
  <si>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</si>
  <si>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</si>
  <si>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</si>
  <si>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</si>
  <si>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</si>
  <si>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</si>
  <si>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</si>
  <si>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</si>
  <si>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</si>
  <si>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</si>
  <si>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</si>
  <si>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</si>
  <si>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</si>
  <si>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</si>
  <si>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</si>
  <si>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</si>
  <si>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</si>
  <si>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</si>
  <si>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</si>
  <si>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</si>
  <si>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</si>
  <si>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</si>
  <si>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</si>
  <si>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</si>
  <si>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</si>
  <si>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</si>
  <si>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</si>
  <si>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</si>
  <si>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</si>
  <si>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</si>
  <si>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</si>
  <si>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</si>
  <si>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</si>
  <si>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</si>
  <si>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</si>
  <si>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</si>
  <si>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</si>
  <si>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</si>
  <si>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</si>
  <si>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</si>
  <si>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</si>
  <si>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</si>
  <si>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</si>
  <si>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</si>
  <si>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</si>
  <si>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</si>
  <si>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</si>
  <si>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</si>
  <si>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</si>
  <si>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</si>
  <si>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</si>
  <si>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</si>
  <si>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</si>
  <si>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</si>
  <si>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</si>
  <si>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</si>
  <si>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</si>
  <si>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</si>
  <si>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</si>
  <si>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</si>
  <si>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</si>
  <si>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</si>
  <si>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</si>
  <si>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</si>
  <si>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</si>
  <si>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</si>
  <si>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</si>
  <si>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</si>
  <si>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</si>
  <si>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</si>
  <si>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</si>
  <si>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</si>
  <si>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</si>
  <si>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</si>
  <si>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</si>
  <si>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</si>
  <si>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</si>
  <si>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</si>
  <si>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</si>
  <si>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</si>
  <si>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</si>
  <si>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</si>
  <si>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</si>
  <si>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</si>
  <si>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</si>
  <si>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</si>
  <si>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</si>
  <si>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</si>
  <si>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</si>
  <si>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</si>
  <si>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</si>
  <si>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</si>
  <si>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</si>
  <si>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</si>
  <si>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</si>
  <si>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</si>
  <si>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</si>
  <si>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</si>
  <si>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</si>
  <si>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</si>
  <si>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</si>
  <si>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</si>
  <si>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</si>
  <si>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</si>
  <si>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</si>
  <si>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</si>
  <si>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</si>
  <si>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</si>
  <si>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</si>
  <si>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</si>
  <si>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</si>
  <si>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</si>
  <si>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</si>
  <si>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</si>
  <si>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</si>
  <si>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</si>
  <si>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</si>
  <si>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</si>
  <si>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</si>
  <si>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</si>
  <si>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</si>
  <si>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</si>
  <si>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</si>
  <si>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</si>
  <si>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</si>
  <si>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</si>
  <si>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</si>
  <si>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</si>
  <si>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</si>
  <si>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</si>
  <si>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</si>
  <si>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</si>
  <si>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</si>
  <si>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</si>
  <si>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</si>
  <si>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</si>
  <si>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</si>
  <si>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</si>
  <si>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</si>
  <si>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</si>
  <si>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</si>
  <si>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</si>
  <si>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</si>
  <si>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</si>
  <si>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</si>
  <si>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</si>
  <si>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</si>
  <si>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</si>
  <si>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</si>
  <si>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</si>
  <si>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</si>
  <si>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</si>
  <si>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</si>
  <si>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</si>
  <si>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</si>
  <si>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</si>
  <si>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</si>
  <si>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</si>
  <si>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</si>
  <si>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</si>
  <si>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</si>
  <si>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</si>
  <si>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</si>
  <si>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</si>
  <si>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</si>
  <si>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</si>
  <si>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</si>
  <si>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</si>
  <si>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</si>
  <si>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</si>
  <si>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</si>
  <si>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</si>
  <si>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</si>
  <si>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</si>
  <si>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</si>
  <si>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</si>
  <si>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</si>
  <si>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</si>
  <si>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</si>
  <si>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</si>
  <si>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</si>
  <si>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</si>
  <si>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</si>
  <si>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</si>
  <si>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</si>
  <si>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</si>
  <si>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</si>
  <si>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</si>
  <si>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</si>
  <si>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</si>
  <si>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</si>
  <si>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</si>
  <si>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</si>
  <si>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</si>
  <si>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</si>
  <si>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</si>
  <si>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</si>
  <si>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</si>
  <si>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</si>
  <si>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</si>
  <si>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</si>
  <si>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</si>
  <si>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</si>
  <si>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</si>
  <si>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</si>
  <si>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</si>
  <si>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</si>
  <si>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</si>
  <si>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</si>
  <si>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</si>
  <si>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</si>
  <si>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</si>
  <si>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</si>
  <si>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</si>
  <si>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</si>
  <si>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</si>
  <si>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</si>
  <si>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</si>
  <si>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</si>
  <si>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</si>
  <si>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</si>
  <si>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</si>
  <si>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</si>
  <si>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</si>
  <si>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</si>
  <si>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</si>
  <si>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</si>
  <si>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</si>
  <si>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</si>
  <si>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</si>
  <si>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</si>
  <si>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</si>
  <si>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</si>
  <si>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</si>
  <si>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</si>
  <si>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</si>
  <si>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</si>
  <si>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</si>
  <si>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</si>
  <si>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</si>
  <si>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</si>
  <si>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</si>
  <si>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</si>
  <si>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</si>
  <si>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</si>
  <si>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</si>
  <si>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</si>
  <si>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</si>
  <si>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</si>
  <si>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</si>
  <si>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</si>
  <si>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</si>
  <si>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</si>
  <si>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</si>
  <si>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</si>
  <si>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</si>
  <si>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</si>
  <si>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</si>
  <si>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</si>
  <si>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</si>
  <si>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</si>
  <si>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</si>
  <si>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</si>
  <si>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</si>
  <si>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</si>
  <si>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</si>
  <si>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</si>
  <si>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</si>
  <si>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</si>
  <si>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</si>
  <si>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</si>
  <si>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</si>
  <si>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</si>
  <si>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</si>
  <si>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</si>
  <si>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</si>
  <si>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</si>
  <si>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</si>
  <si>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</si>
  <si>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</si>
  <si>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</si>
  <si>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</si>
  <si>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</si>
  <si>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</si>
  <si>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</si>
  <si>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</si>
  <si>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</si>
  <si>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</si>
  <si>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</si>
  <si>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</si>
  <si>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</si>
  <si>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</si>
  <si>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</si>
  <si>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</si>
  <si>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</si>
  <si>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</si>
  <si>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</si>
  <si>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</si>
  <si>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</si>
  <si>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</si>
  <si>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</si>
  <si>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</si>
  <si>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</si>
  <si>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</si>
  <si>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</si>
  <si>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</si>
  <si>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</si>
  <si>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</si>
  <si>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</si>
  <si>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</si>
  <si>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</si>
  <si>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</si>
  <si>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</si>
  <si>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</si>
  <si>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</si>
  <si>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</si>
  <si>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</si>
  <si>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</si>
  <si>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</si>
  <si>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</si>
  <si>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</si>
  <si>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</si>
  <si>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</si>
  <si>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</si>
  <si>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</si>
  <si>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</si>
  <si>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</si>
  <si>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</si>
  <si>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</si>
  <si>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</si>
  <si>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</si>
  <si>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</si>
  <si>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</si>
  <si>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</si>
  <si>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</si>
  <si>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</si>
  <si>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</si>
  <si>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</si>
  <si>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</si>
  <si>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</si>
  <si>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</si>
  <si>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</si>
  <si>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</si>
  <si>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</si>
  <si>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</si>
  <si>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</si>
  <si>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</si>
  <si>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</si>
  <si>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</si>
  <si>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</si>
  <si>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</si>
  <si>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</si>
  <si>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</si>
  <si>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</si>
  <si>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</si>
  <si>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</si>
  <si>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</si>
  <si>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</si>
  <si>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</si>
  <si>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</si>
  <si>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</si>
  <si>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</si>
  <si>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</si>
  <si>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</si>
  <si>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</si>
  <si>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</si>
  <si>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</si>
  <si>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</si>
  <si>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</si>
  <si>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</si>
  <si>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</si>
  <si>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</si>
  <si>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</si>
  <si>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</si>
  <si>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</si>
  <si>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</si>
  <si>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</si>
  <si>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</si>
  <si>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</si>
  <si>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</si>
  <si>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</si>
  <si>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</si>
  <si>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</si>
  <si>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</si>
  <si>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</si>
  <si>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</si>
  <si>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</si>
  <si>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</si>
  <si>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</si>
  <si>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</si>
  <si>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</si>
  <si>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</si>
  <si>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</si>
  <si>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</si>
  <si>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</si>
  <si>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</si>
  <si>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</si>
  <si>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</si>
  <si>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</si>
  <si>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</si>
  <si>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</si>
  <si>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</si>
  <si>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</si>
  <si>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</si>
  <si>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</si>
  <si>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</si>
  <si>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</si>
  <si>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</si>
  <si>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</si>
  <si>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</si>
  <si>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</si>
  <si>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</si>
  <si>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</si>
  <si>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</si>
  <si>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</si>
  <si>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</si>
  <si>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</si>
  <si>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</si>
  <si>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</si>
  <si>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</si>
  <si>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</si>
  <si>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</si>
  <si>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</si>
  <si>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</si>
  <si>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</si>
  <si>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</si>
  <si>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</si>
  <si>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</si>
  <si>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</si>
  <si>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</si>
  <si>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</si>
  <si>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</si>
  <si>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</si>
  <si>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</si>
  <si>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</si>
  <si>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</si>
  <si>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</si>
  <si>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</si>
  <si>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</si>
  <si>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</si>
  <si>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</si>
  <si>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</si>
  <si>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</si>
  <si>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</si>
  <si>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</si>
  <si>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</si>
  <si>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</si>
  <si>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</si>
  <si>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</si>
  <si>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</si>
  <si>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</si>
  <si>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</si>
  <si>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</si>
  <si>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</si>
  <si>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</si>
  <si>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</si>
  <si>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</si>
  <si>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</si>
  <si>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</si>
  <si>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</si>
  <si>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</si>
  <si>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</si>
  <si>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</si>
  <si>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</si>
  <si>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</si>
  <si>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</si>
  <si>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</si>
  <si>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</si>
  <si>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</si>
  <si>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</si>
  <si>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</si>
  <si>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</si>
  <si>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</si>
  <si>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</si>
  <si>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</si>
  <si>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</si>
  <si>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</si>
  <si>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</si>
  <si>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</si>
  <si>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</si>
  <si>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</si>
  <si>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</si>
  <si>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</si>
  <si>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</si>
  <si>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</si>
  <si>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</si>
  <si>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</si>
  <si>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</si>
  <si>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</si>
  <si>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</si>
  <si>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</si>
  <si>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</si>
  <si>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</si>
  <si>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</si>
  <si>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</si>
  <si>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</si>
  <si>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</si>
  <si>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</si>
  <si>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</si>
  <si>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</si>
  <si>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</si>
  <si>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</si>
  <si>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</si>
  <si>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</si>
  <si>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</si>
  <si>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</si>
  <si>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</si>
  <si>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</si>
  <si>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</si>
  <si>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</si>
  <si>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</si>
  <si>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</si>
  <si>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</si>
  <si>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</si>
  <si>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</si>
  <si>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</si>
  <si>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</si>
  <si>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</si>
  <si>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</si>
  <si>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</si>
  <si>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</si>
  <si>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</si>
  <si>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</si>
  <si>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</si>
  <si>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</si>
  <si>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</si>
  <si>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</si>
  <si>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</si>
  <si>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</si>
  <si>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</si>
  <si>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</si>
  <si>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</si>
  <si>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</si>
  <si>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</si>
  <si>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</si>
  <si>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</si>
  <si>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</si>
  <si>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</si>
  <si>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</si>
  <si>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</si>
  <si>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</si>
  <si>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</si>
  <si>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</si>
  <si>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</si>
  <si>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</si>
  <si>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</si>
  <si>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</si>
  <si>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</si>
  <si>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</si>
  <si>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</si>
  <si>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</si>
  <si>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</si>
  <si>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</si>
  <si>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</si>
  <si>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</si>
  <si>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</si>
  <si>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</si>
  <si>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</si>
  <si>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</si>
  <si>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</si>
  <si>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</si>
  <si>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</si>
  <si>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</si>
  <si>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</si>
  <si>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</si>
  <si>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</si>
  <si>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</si>
  <si>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</si>
  <si>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</si>
  <si>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</si>
  <si>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</si>
  <si>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</si>
  <si>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</si>
  <si>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</si>
  <si>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</si>
  <si>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</si>
  <si>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</si>
  <si>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</si>
  <si>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</si>
  <si>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</si>
  <si>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</si>
  <si>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</si>
  <si>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</si>
  <si>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</si>
  <si>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</si>
  <si>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</si>
  <si>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</si>
  <si>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</si>
  <si>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</si>
  <si>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</si>
  <si>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</si>
  <si>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</si>
  <si>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</si>
  <si>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</si>
  <si>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</si>
  <si>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</si>
  <si>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</si>
  <si>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</si>
  <si>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</si>
  <si>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</si>
  <si>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</si>
  <si>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</si>
  <si>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</si>
  <si>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</si>
  <si>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</si>
  <si>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</si>
  <si>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</si>
  <si>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</si>
  <si>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</si>
  <si>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</si>
  <si>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</si>
  <si>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</si>
  <si>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</si>
  <si>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</si>
  <si>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</si>
  <si>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</si>
  <si>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</si>
  <si>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</si>
  <si>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</si>
  <si>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</si>
  <si>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</si>
  <si>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</si>
  <si>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</si>
  <si>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</si>
  <si>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</si>
  <si>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</si>
  <si>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</si>
  <si>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</si>
  <si>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</si>
  <si>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</si>
  <si>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</si>
  <si>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</si>
  <si>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</si>
  <si>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</si>
  <si>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</si>
  <si>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</si>
  <si>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</si>
  <si>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</si>
  <si>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</si>
  <si>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</si>
  <si>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</si>
  <si>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</si>
  <si>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</si>
  <si>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</si>
  <si>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</si>
  <si>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</si>
  <si>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</si>
  <si>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</si>
  <si>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</si>
  <si>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</si>
  <si>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</si>
  <si>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</si>
  <si>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</si>
  <si>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</si>
  <si>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</si>
  <si>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</si>
  <si>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</si>
  <si>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</si>
  <si>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</si>
  <si>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</si>
  <si>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</si>
  <si>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</si>
  <si>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</si>
  <si>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</si>
  <si>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</si>
  <si>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</si>
  <si>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</si>
  <si>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</si>
  <si>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</si>
  <si>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</si>
  <si>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</si>
  <si>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</si>
  <si>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</si>
  <si>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</si>
  <si>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</si>
  <si>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</si>
  <si>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</si>
  <si>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</si>
  <si>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</si>
  <si>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</si>
  <si>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</si>
  <si>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</si>
  <si>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</si>
  <si>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</si>
  <si>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</si>
  <si>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</si>
  <si>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</si>
  <si>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</si>
  <si>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</si>
  <si>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</si>
  <si>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</si>
  <si>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</si>
  <si>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</si>
  <si>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</si>
  <si>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</si>
  <si>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</si>
  <si>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</si>
  <si>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</si>
  <si>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</si>
  <si>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</si>
  <si>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</si>
  <si>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</si>
  <si>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</si>
  <si>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</si>
  <si>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</si>
  <si>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</si>
  <si>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</si>
  <si>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</si>
  <si>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</si>
  <si>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</si>
  <si>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</si>
  <si>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</si>
  <si>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</si>
  <si>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</si>
  <si>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</si>
  <si>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</si>
  <si>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</si>
  <si>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</si>
  <si>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</si>
  <si>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</si>
  <si>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</si>
  <si>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</si>
  <si>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</si>
  <si>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</si>
  <si>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</si>
  <si>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</si>
  <si>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</si>
  <si>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</si>
  <si>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</si>
  <si>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</si>
  <si>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</si>
  <si>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</si>
  <si>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</si>
  <si>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</si>
  <si>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</si>
  <si>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</si>
  <si>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</si>
  <si>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</si>
  <si>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</si>
  <si>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</si>
  <si>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</si>
  <si>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</si>
  <si>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</si>
  <si>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</si>
  <si>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</si>
  <si>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</si>
  <si>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</si>
  <si>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</si>
  <si>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</si>
  <si>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</si>
  <si>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</si>
  <si>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</si>
  <si>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</si>
  <si>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</si>
  <si>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</si>
  <si>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</si>
  <si>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</si>
  <si>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</si>
  <si>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</si>
  <si>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</si>
  <si>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</si>
  <si>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</si>
  <si>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</si>
  <si>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</si>
  <si>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</si>
  <si>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</si>
  <si>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</si>
  <si>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</si>
  <si>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</si>
  <si>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</si>
  <si>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</si>
  <si>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</si>
  <si>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</si>
  <si>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</si>
  <si>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</si>
  <si>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</si>
  <si>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</si>
  <si>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</si>
  <si>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</si>
  <si>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</si>
  <si>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</si>
  <si>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</si>
  <si>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</si>
  <si>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</si>
  <si>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</si>
  <si>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</si>
  <si>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</si>
  <si>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</si>
  <si>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</si>
  <si>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</si>
  <si>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</si>
  <si>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</si>
  <si>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</si>
  <si>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</si>
  <si>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</si>
  <si>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</si>
  <si>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</si>
  <si>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</si>
  <si>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</si>
  <si>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</si>
  <si>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</si>
  <si>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</si>
  <si>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</si>
  <si>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</si>
  <si>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</si>
  <si>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</si>
  <si>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</si>
  <si>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</si>
  <si>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</si>
  <si>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</si>
  <si>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</si>
  <si>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</si>
  <si>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</si>
  <si>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</si>
  <si>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</si>
  <si>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</si>
  <si>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</si>
  <si>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</si>
  <si>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</si>
  <si>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</si>
  <si>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</si>
  <si>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</si>
  <si>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</si>
  <si>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</si>
  <si>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</si>
  <si>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</si>
  <si>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</si>
  <si>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</si>
  <si>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</si>
  <si>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</si>
  <si>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</si>
  <si>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</si>
  <si>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</si>
  <si>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</si>
  <si>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</si>
  <si>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</si>
  <si>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</si>
  <si>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</si>
  <si>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</si>
  <si>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</si>
  <si>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</si>
  <si>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</si>
  <si>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</si>
  <si>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</si>
  <si>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</si>
  <si>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</si>
  <si>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</si>
  <si>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</si>
  <si>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</si>
  <si>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</si>
  <si>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</si>
  <si>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</si>
  <si>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</si>
  <si>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</si>
  <si>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</si>
  <si>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</si>
  <si>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</si>
  <si>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</si>
  <si>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</si>
  <si>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</si>
  <si>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</si>
  <si>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</si>
  <si>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</si>
  <si>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</si>
  <si>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</si>
  <si>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</si>
  <si>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</si>
  <si>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</si>
  <si>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</si>
  <si>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</si>
  <si>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</si>
  <si>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</si>
  <si>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</si>
  <si>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</si>
  <si>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</si>
  <si>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</si>
  <si>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</si>
  <si>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</si>
  <si>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</si>
  <si>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</si>
  <si>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</si>
  <si>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</si>
  <si>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</si>
  <si>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</si>
  <si>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</si>
  <si>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</si>
  <si>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</si>
  <si>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</si>
  <si>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</si>
  <si>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</si>
  <si>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</si>
  <si>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</si>
  <si>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</si>
  <si>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</si>
  <si>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</si>
  <si>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</si>
  <si>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</si>
  <si>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</si>
  <si>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</si>
  <si>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</si>
  <si>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</si>
  <si>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</si>
  <si>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</si>
  <si>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</si>
  <si>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</si>
  <si>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</si>
  <si>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</si>
  <si>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</si>
  <si>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</si>
  <si>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</si>
  <si>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</si>
  <si>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</si>
  <si>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</si>
  <si>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</si>
  <si>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</si>
  <si>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</si>
  <si>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</si>
  <si>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</si>
  <si>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</si>
  <si>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</si>
  <si>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</si>
  <si>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</si>
  <si>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</si>
  <si>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</si>
  <si>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</si>
  <si>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</si>
  <si>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</si>
  <si>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</si>
  <si>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</si>
  <si>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</si>
  <si>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</si>
  <si>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</si>
  <si>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</si>
  <si>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</si>
  <si>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</si>
  <si>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</si>
  <si>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</si>
  <si>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</si>
  <si>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</si>
  <si>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</si>
  <si>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</si>
  <si>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</si>
  <si>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</si>
  <si>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</si>
  <si>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</si>
  <si>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</si>
  <si>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</si>
  <si>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</si>
  <si>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</si>
  <si>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</si>
  <si>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</si>
  <si>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</si>
  <si>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</si>
  <si>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</si>
  <si>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</si>
  <si>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</si>
  <si>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</si>
  <si>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</si>
  <si>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</si>
  <si>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</si>
  <si>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</si>
  <si>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</si>
  <si>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</si>
  <si>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</si>
  <si>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</si>
  <si>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</si>
  <si>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</si>
  <si>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</si>
  <si>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</si>
  <si>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</si>
  <si>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</si>
  <si>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</si>
  <si>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</si>
  <si>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</si>
  <si>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</si>
  <si>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</si>
  <si>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</si>
  <si>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</si>
  <si>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</si>
  <si>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</si>
  <si>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</si>
  <si>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</si>
  <si>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</si>
  <si>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</si>
  <si>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</si>
  <si>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</si>
  <si>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</si>
  <si>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</si>
  <si>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</si>
  <si>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</si>
  <si>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</si>
  <si>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</si>
  <si>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</si>
  <si>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</si>
  <si>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</si>
  <si>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</si>
  <si>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</si>
  <si>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</si>
  <si>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</si>
  <si>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</si>
  <si>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</si>
  <si>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</si>
  <si>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</si>
  <si>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</si>
  <si>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</si>
  <si>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</si>
  <si>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</si>
  <si>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</si>
  <si>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</si>
  <si>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</si>
  <si>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</si>
  <si>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</si>
  <si>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</si>
  <si>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</si>
  <si>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</si>
  <si>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</si>
  <si>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</si>
  <si>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</si>
  <si>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</si>
  <si>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</si>
  <si>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</si>
  <si>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</si>
  <si>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</si>
  <si>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</si>
  <si>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</si>
  <si>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</si>
  <si>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</si>
  <si>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</si>
  <si>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</si>
  <si>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</si>
  <si>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</si>
  <si>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</si>
  <si>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</si>
  <si>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</si>
  <si>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</si>
  <si>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</si>
  <si>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</si>
  <si>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</si>
  <si>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</si>
  <si>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</si>
  <si>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</si>
  <si>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</si>
  <si>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</si>
  <si>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</si>
  <si>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</si>
  <si>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</si>
  <si>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</si>
  <si>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</si>
  <si>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</si>
  <si>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</si>
  <si>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</si>
  <si>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</si>
  <si>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</si>
  <si>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</si>
  <si>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</si>
  <si>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</si>
  <si>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</si>
  <si>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</si>
  <si>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</si>
  <si>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</si>
  <si>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</si>
  <si>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</si>
  <si>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</si>
  <si>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</si>
  <si>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</si>
  <si>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</si>
  <si>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</si>
  <si>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</si>
  <si>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</si>
  <si>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</si>
  <si>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</si>
  <si>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</si>
  <si>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</si>
  <si>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</si>
  <si>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</si>
  <si>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</si>
  <si>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</si>
  <si>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</si>
  <si>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</si>
  <si>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</si>
  <si>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</si>
  <si>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</si>
  <si>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</si>
  <si>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</si>
  <si>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</si>
  <si>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</si>
  <si>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</si>
  <si>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</si>
  <si>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</si>
  <si>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</si>
  <si>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</si>
  <si>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</si>
  <si>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</si>
  <si>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</si>
  <si>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</si>
  <si>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</si>
  <si>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</si>
  <si>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</si>
  <si>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</si>
  <si>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</si>
  <si>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</si>
  <si>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</si>
  <si>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</si>
  <si>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</si>
  <si>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</si>
  <si>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</si>
  <si>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</si>
  <si>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</si>
  <si>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</si>
  <si>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</si>
  <si>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</si>
  <si>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</si>
  <si>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</si>
  <si>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</si>
  <si>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</si>
  <si>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</si>
  <si>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</si>
  <si>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</si>
  <si>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</si>
  <si>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</si>
  <si>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</si>
  <si>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</si>
  <si>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</si>
  <si>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</si>
  <si>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</si>
  <si>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</si>
  <si>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</si>
  <si>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</si>
  <si>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</si>
  <si>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</si>
  <si>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</si>
  <si>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</si>
  <si>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</si>
  <si>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</si>
  <si>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</si>
  <si>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</si>
  <si>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</si>
  <si>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</si>
  <si>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</si>
  <si>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</si>
  <si>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</si>
  <si>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</si>
  <si>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</si>
  <si>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</si>
  <si>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</si>
  <si>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</si>
  <si>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</si>
  <si>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</si>
  <si>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</si>
  <si>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</si>
  <si>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</si>
  <si>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</si>
  <si>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</si>
  <si>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</si>
  <si>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</si>
  <si>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</si>
  <si>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</si>
  <si>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</si>
  <si>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</si>
  <si>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</si>
  <si>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</si>
  <si>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</si>
  <si>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</si>
  <si>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</si>
  <si>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</si>
  <si>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</si>
  <si>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</si>
  <si>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</si>
  <si>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</si>
  <si>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</si>
  <si>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</si>
  <si>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</si>
  <si>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</si>
  <si>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</si>
  <si>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</si>
  <si>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</si>
  <si>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</si>
  <si>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</si>
  <si>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</si>
  <si>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</si>
  <si>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</si>
  <si>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</si>
  <si>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</si>
  <si>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</si>
  <si>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</si>
  <si>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</si>
  <si>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</si>
  <si>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</si>
  <si>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</si>
  <si>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</si>
  <si>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</si>
  <si>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</si>
  <si>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</si>
  <si>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</si>
  <si>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</si>
  <si>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</si>
  <si>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</si>
  <si>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</si>
  <si>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</si>
  <si>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</si>
  <si>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</si>
  <si>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</si>
  <si>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</si>
  <si>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</si>
  <si>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</si>
  <si>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</si>
  <si>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</si>
  <si>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</si>
  <si>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</si>
  <si>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</si>
  <si>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</si>
  <si>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</si>
  <si>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</si>
  <si>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</si>
  <si>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</si>
  <si>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</si>
  <si>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</si>
  <si>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</si>
  <si>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</si>
  <si>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</si>
  <si>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</si>
  <si>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</si>
  <si>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</si>
  <si>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</si>
  <si>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</si>
  <si>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</si>
  <si>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</si>
  <si>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</si>
  <si>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</si>
  <si>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</si>
  <si>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</si>
  <si>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</si>
  <si>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</si>
  <si>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</si>
  <si>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</si>
  <si>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</si>
  <si>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</si>
  <si>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</si>
  <si>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</si>
  <si>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</si>
  <si>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</si>
  <si>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</si>
  <si>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</si>
  <si>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</si>
  <si>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</si>
  <si>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</si>
  <si>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</si>
  <si>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</si>
  <si>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</si>
  <si>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</si>
  <si>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</si>
  <si>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</si>
  <si>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</si>
  <si>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</si>
  <si>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</si>
  <si>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</si>
  <si>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</si>
  <si>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</si>
  <si>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</si>
  <si>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</si>
  <si>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</si>
  <si>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</si>
  <si>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</si>
  <si>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</si>
  <si>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</si>
  <si>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</si>
  <si>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</si>
  <si>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</si>
  <si>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</si>
  <si>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</si>
  <si>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</si>
  <si>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</si>
  <si>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</si>
  <si>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</si>
  <si>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</si>
  <si>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</si>
  <si>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</si>
  <si>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</si>
  <si>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</si>
  <si>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</si>
  <si>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</si>
  <si>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</si>
  <si>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</si>
  <si>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</si>
  <si>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</si>
  <si>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</si>
  <si>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</si>
  <si>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</si>
  <si>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</si>
  <si>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</si>
  <si>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</si>
  <si>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</si>
  <si>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</si>
  <si>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</si>
  <si>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</si>
  <si>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</si>
  <si>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</si>
  <si>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</si>
  <si>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</si>
  <si>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</si>
  <si>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</si>
  <si>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</si>
  <si>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</si>
  <si>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</si>
  <si>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</si>
  <si>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</si>
  <si>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</si>
  <si>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</si>
  <si>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</si>
  <si>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</si>
  <si>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</si>
  <si>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</si>
  <si>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</si>
  <si>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</si>
  <si>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</si>
  <si>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</si>
  <si>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</si>
  <si>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</si>
  <si>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</si>
  <si>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</si>
  <si>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</si>
  <si>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</si>
  <si>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</si>
  <si>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</si>
  <si>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</si>
  <si>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</si>
  <si>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</si>
  <si>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</si>
  <si>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</si>
  <si>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</si>
  <si>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</si>
  <si>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</si>
  <si>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</si>
  <si>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</si>
  <si>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</si>
  <si>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</si>
  <si>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</si>
  <si>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</si>
  <si>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</si>
  <si>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</si>
  <si>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</si>
  <si>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</si>
  <si>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</si>
  <si>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</si>
  <si>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</si>
  <si>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</si>
  <si>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</si>
  <si>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</si>
  <si>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</si>
  <si>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</si>
  <si>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</si>
  <si>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</si>
  <si>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</si>
  <si>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</si>
  <si>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</si>
  <si>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</si>
  <si>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</si>
  <si>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</si>
  <si>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</si>
  <si>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</si>
  <si>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</si>
  <si>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</si>
  <si>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</si>
  <si>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</si>
  <si>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</si>
  <si>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</si>
  <si>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</si>
  <si>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</si>
  <si>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</si>
  <si>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</si>
  <si>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</si>
  <si>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</si>
  <si>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</si>
  <si>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</si>
  <si>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</si>
  <si>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</si>
  <si>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</si>
  <si>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</si>
  <si>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</si>
  <si>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</si>
  <si>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</si>
  <si>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</si>
  <si>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</si>
  <si>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</si>
  <si>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</si>
  <si>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</si>
  <si>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</si>
  <si>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</si>
  <si>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</si>
  <si>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</si>
  <si>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</si>
  <si>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</si>
  <si>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</si>
  <si>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</si>
  <si>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</si>
  <si>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</si>
  <si>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</si>
  <si>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</si>
  <si>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</si>
  <si>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</si>
  <si>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</si>
  <si>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</si>
  <si>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</si>
  <si>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</si>
  <si>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</si>
  <si>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</si>
  <si>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</si>
  <si>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</si>
  <si>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</si>
  <si>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</si>
  <si>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</si>
  <si>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</si>
  <si>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</si>
  <si>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</si>
  <si>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</si>
  <si>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</si>
  <si>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</si>
  <si>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</si>
  <si>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</si>
  <si>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</si>
  <si>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</si>
  <si>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</si>
  <si>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</si>
  <si>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</si>
  <si>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</si>
  <si>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</si>
  <si>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</si>
  <si>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</si>
  <si>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</si>
  <si>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</si>
  <si>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</si>
  <si>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</si>
  <si>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</si>
  <si>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</si>
  <si>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</si>
  <si>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</si>
  <si>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</si>
  <si>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</si>
  <si>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</si>
  <si>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</si>
  <si>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</si>
  <si>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</si>
  <si>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</si>
  <si>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</si>
  <si>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</si>
  <si>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</si>
  <si>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</si>
  <si>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</si>
  <si>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</si>
  <si>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</si>
  <si>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</si>
  <si>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</si>
  <si>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</si>
  <si>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</si>
  <si>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</si>
  <si>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</si>
  <si>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</si>
  <si>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</si>
  <si>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</si>
  <si>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</si>
  <si>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</si>
  <si>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</si>
  <si>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</si>
  <si>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</si>
  <si>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</si>
  <si>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</si>
  <si>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</si>
  <si>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</si>
  <si>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</si>
  <si>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</si>
  <si>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</si>
  <si>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</si>
  <si>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</si>
  <si>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</si>
  <si>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</si>
  <si>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</si>
  <si>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</si>
  <si>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</si>
  <si>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</si>
  <si>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</si>
  <si>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</si>
  <si>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</si>
  <si>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</si>
  <si>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</si>
  <si>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</si>
  <si>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</si>
  <si>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</si>
  <si>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</si>
  <si>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</si>
  <si>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</si>
  <si>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</si>
  <si>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</si>
  <si>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</si>
  <si>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</si>
  <si>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</si>
  <si>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</si>
  <si>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</si>
  <si>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</si>
  <si>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</si>
  <si>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</si>
  <si>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</si>
  <si>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</si>
  <si>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</si>
  <si>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</si>
  <si>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</si>
  <si>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</si>
  <si>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</si>
  <si>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</si>
  <si>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</si>
  <si>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</si>
  <si>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</si>
  <si>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</si>
  <si>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</si>
  <si>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</si>
  <si>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</si>
  <si>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</si>
  <si>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</si>
  <si>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</si>
  <si>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</si>
  <si>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</si>
  <si>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</si>
  <si>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</si>
  <si>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</si>
  <si>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</si>
  <si>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</si>
  <si>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</si>
  <si>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</si>
  <si>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</si>
  <si>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</si>
  <si>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</si>
  <si>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</si>
  <si>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</si>
  <si>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</si>
  <si>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</si>
  <si>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</si>
  <si>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</si>
  <si>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</si>
  <si>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</si>
  <si>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</si>
  <si>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</si>
  <si>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</si>
  <si>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</si>
  <si>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</si>
  <si>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</si>
  <si>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</si>
  <si>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</si>
  <si>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</si>
  <si>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</si>
  <si>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</si>
  <si>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</si>
  <si>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</si>
  <si>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</si>
  <si>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</si>
  <si>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</si>
  <si>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</si>
  <si>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</si>
  <si>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</si>
  <si>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</si>
  <si>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</si>
  <si>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</si>
  <si>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</si>
  <si>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</si>
  <si>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</si>
  <si>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</si>
  <si>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</si>
  <si>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</si>
  <si>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</si>
  <si>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</si>
  <si>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</si>
  <si>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</si>
  <si>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</si>
  <si>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</si>
  <si>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</si>
  <si>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</si>
  <si>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</si>
  <si>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</si>
  <si>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</si>
  <si>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</si>
  <si>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</si>
  <si>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</si>
  <si>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</si>
  <si>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</si>
  <si>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</si>
  <si>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</si>
  <si>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</si>
  <si>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</si>
  <si>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</si>
  <si>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</si>
  <si>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</si>
  <si>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</si>
  <si>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</si>
  <si>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</si>
  <si>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</si>
  <si>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</si>
  <si>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</si>
  <si>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</si>
  <si>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</si>
  <si>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</si>
  <si>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</si>
  <si>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</si>
  <si>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</si>
  <si>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</si>
  <si>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</si>
  <si>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</si>
  <si>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</si>
  <si>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</si>
  <si>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</si>
  <si>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</si>
  <si>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</si>
  <si>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</si>
  <si>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</si>
  <si>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</si>
  <si>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</si>
  <si>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</si>
  <si>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</si>
  <si>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</si>
  <si>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</si>
  <si>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</si>
  <si>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</si>
  <si>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</si>
  <si>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</si>
  <si>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</si>
  <si>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</si>
  <si>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</si>
  <si>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</si>
  <si>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</si>
  <si>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</si>
  <si>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</si>
  <si>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</si>
  <si>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</si>
  <si>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</si>
  <si>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</si>
  <si>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</si>
  <si>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</si>
  <si>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</si>
  <si>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</si>
  <si>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</si>
  <si>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</si>
  <si>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</si>
  <si>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</si>
  <si>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</si>
  <si>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</si>
  <si>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</si>
  <si>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</si>
  <si>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</si>
  <si>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</si>
  <si>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</si>
  <si>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</si>
  <si>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</si>
  <si>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</si>
  <si>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</si>
  <si>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</si>
  <si>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</si>
  <si>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</si>
  <si>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</si>
  <si>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</si>
  <si>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</si>
  <si>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</si>
  <si>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</si>
  <si>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</si>
  <si>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</si>
  <si>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</si>
  <si>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</si>
  <si>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</si>
  <si>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</si>
  <si>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</si>
  <si>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</si>
  <si>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</si>
  <si>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</si>
  <si>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</si>
  <si>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</si>
  <si>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</si>
  <si>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</si>
  <si>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</si>
  <si>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</si>
  <si>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</si>
  <si>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</si>
  <si>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</si>
  <si>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</si>
  <si>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</si>
  <si>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</si>
  <si>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</si>
  <si>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</si>
  <si>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</si>
  <si>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</si>
  <si>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</si>
  <si>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</si>
  <si>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</si>
  <si>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</si>
  <si>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</si>
  <si>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</si>
  <si>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</si>
  <si>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</si>
  <si>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</si>
  <si>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</si>
  <si>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</si>
  <si>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</si>
  <si>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</si>
  <si>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</si>
  <si>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</si>
  <si>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</si>
  <si>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</si>
  <si>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</si>
  <si>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</si>
  <si>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</si>
  <si>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</si>
  <si>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</si>
  <si>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</si>
  <si>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</si>
  <si>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</si>
  <si>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</si>
  <si>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</si>
  <si>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</si>
  <si>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</si>
  <si>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</si>
  <si>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</si>
  <si>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</si>
  <si>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</si>
  <si>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</si>
  <si>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</si>
  <si>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</si>
  <si>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</si>
  <si>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</si>
  <si>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</si>
  <si>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</si>
  <si>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</si>
  <si>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</si>
  <si>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</si>
  <si>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</si>
  <si>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</si>
  <si>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</si>
  <si>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</si>
  <si>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</si>
  <si>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</si>
  <si>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</si>
  <si>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</si>
  <si>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</si>
  <si>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</si>
  <si>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</si>
  <si>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</si>
  <si>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</si>
  <si>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</si>
  <si>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</si>
  <si>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</si>
  <si>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</si>
  <si>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</si>
  <si>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</si>
  <si>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</si>
  <si>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</si>
  <si>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</si>
  <si>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</si>
  <si>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</si>
  <si>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</si>
  <si>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</si>
  <si>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</si>
  <si>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</si>
  <si>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</si>
  <si>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</si>
  <si>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</si>
  <si>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</si>
  <si>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</si>
  <si>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</si>
  <si>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</si>
  <si>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</si>
  <si>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</si>
  <si>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</si>
  <si>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</si>
  <si>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</si>
  <si>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</si>
  <si>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</si>
  <si>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</si>
  <si>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</si>
  <si>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</si>
  <si>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</si>
  <si>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</si>
  <si>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</si>
  <si>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</si>
  <si>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</si>
  <si>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</si>
  <si>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</si>
  <si>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</si>
  <si>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</si>
  <si>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</si>
  <si>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</si>
  <si>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</si>
  <si>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</si>
  <si>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</si>
  <si>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</si>
  <si>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</si>
  <si>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</si>
  <si>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</si>
  <si>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</si>
  <si>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</si>
  <si>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</si>
  <si>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</si>
  <si>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</si>
  <si>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</si>
  <si>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</si>
  <si>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</si>
  <si>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</si>
  <si>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</si>
  <si>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</si>
  <si>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</si>
  <si>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</si>
  <si>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</si>
  <si>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</si>
  <si>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</si>
  <si>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</si>
  <si>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</si>
  <si>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</si>
  <si>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</si>
  <si>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</si>
  <si>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</si>
  <si>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</si>
  <si>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</si>
  <si>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</si>
  <si>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</si>
  <si>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</si>
  <si>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</si>
  <si>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</si>
  <si>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</si>
  <si>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</si>
  <si>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</si>
  <si>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</si>
  <si>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</si>
  <si>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</si>
  <si>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</si>
  <si>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</si>
  <si>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</si>
  <si>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</si>
  <si>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</si>
  <si>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</si>
  <si>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</si>
  <si>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</si>
  <si>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</si>
  <si>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</si>
  <si>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</si>
  <si>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</si>
  <si>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</si>
  <si>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</si>
  <si>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</si>
  <si>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</si>
  <si>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</si>
  <si>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</si>
  <si>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</si>
  <si>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</si>
  <si>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</si>
  <si>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</si>
  <si>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</si>
  <si>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</si>
  <si>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</si>
  <si>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</si>
  <si>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</si>
  <si>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</si>
  <si>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</si>
  <si>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</si>
  <si>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</si>
  <si>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</si>
  <si>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</si>
  <si>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</si>
  <si>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</si>
  <si>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</si>
  <si>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</si>
  <si>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</si>
  <si>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</si>
  <si>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</si>
  <si>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</si>
  <si>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</si>
  <si>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</si>
  <si>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</si>
  <si>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</si>
  <si>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</si>
  <si>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</si>
  <si>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</si>
  <si>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</si>
  <si>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</si>
  <si>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</si>
  <si>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</si>
  <si>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</si>
  <si>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</si>
  <si>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</si>
  <si>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</si>
  <si>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</si>
  <si>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</si>
  <si>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</si>
  <si>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</si>
  <si>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</si>
  <si>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</si>
  <si>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</si>
  <si>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</si>
  <si>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</si>
  <si>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</si>
  <si>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</si>
  <si>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</si>
  <si>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</si>
  <si>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</si>
  <si>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</si>
  <si>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</si>
  <si>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</si>
  <si>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</si>
  <si>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</si>
  <si>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</si>
  <si>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</si>
  <si>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</si>
  <si>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</si>
  <si>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</si>
  <si>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</si>
  <si>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</si>
  <si>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</si>
  <si>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</si>
  <si>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</si>
  <si>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</si>
  <si>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</si>
  <si>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</si>
  <si>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</si>
  <si>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</si>
  <si>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</si>
  <si>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</si>
  <si>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</si>
  <si>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</si>
  <si>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</si>
  <si>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</si>
  <si>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</si>
  <si>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</si>
  <si>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</si>
  <si>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</si>
  <si>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</si>
  <si>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</si>
  <si>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</si>
  <si>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</si>
  <si>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</si>
  <si>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</si>
  <si>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</si>
  <si>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</si>
  <si>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</si>
  <si>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</si>
  <si>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</si>
  <si>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</si>
  <si>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</si>
  <si>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</si>
  <si>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</si>
  <si>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</si>
  <si>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</si>
  <si>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</si>
  <si>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</si>
  <si>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</si>
  <si>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</si>
  <si>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</si>
  <si>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</si>
  <si>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</si>
  <si>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</si>
  <si>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</si>
  <si>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</si>
  <si>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</si>
  <si>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</si>
  <si>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</si>
  <si>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</si>
  <si>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</si>
  <si>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</si>
  <si>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</si>
  <si>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</si>
  <si>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</si>
  <si>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</si>
  <si>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</si>
  <si>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</si>
  <si>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</si>
  <si>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</si>
  <si>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</si>
  <si>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</si>
  <si>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</si>
  <si>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</si>
  <si>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</si>
  <si>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</si>
  <si>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</si>
  <si>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</si>
  <si>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</si>
  <si>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</si>
  <si>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</si>
  <si>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</si>
  <si>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</si>
  <si>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</si>
  <si>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</si>
  <si>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</si>
  <si>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</si>
  <si>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</si>
  <si>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</si>
  <si>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</si>
  <si>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</si>
  <si>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</si>
  <si>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</si>
  <si>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</si>
  <si>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</si>
  <si>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</si>
  <si>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</si>
  <si>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</si>
  <si>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</si>
  <si>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</si>
  <si>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</si>
  <si>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</si>
  <si>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</si>
  <si>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</si>
  <si>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</si>
  <si>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</si>
  <si>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</si>
  <si>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</si>
  <si>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</si>
  <si>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</si>
  <si>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</si>
  <si>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</si>
  <si>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</si>
  <si>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</si>
  <si>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</si>
  <si>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</si>
  <si>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</si>
  <si>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</si>
  <si>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</si>
  <si>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</si>
  <si>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</si>
  <si>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</si>
  <si>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</si>
  <si>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</si>
  <si>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</si>
  <si>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</si>
  <si>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</si>
  <si>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</si>
  <si>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</si>
  <si>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</si>
  <si>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</si>
  <si>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</si>
  <si>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</si>
  <si>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</si>
  <si>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</si>
  <si>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</si>
  <si>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</si>
  <si>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</si>
  <si>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</si>
  <si>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</si>
  <si>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</si>
  <si>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</si>
  <si>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</si>
  <si>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</si>
  <si>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</si>
  <si>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</si>
  <si>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</si>
  <si>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</si>
  <si>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</si>
  <si>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</si>
  <si>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</si>
  <si>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</si>
  <si>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</si>
  <si>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</si>
  <si>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</si>
  <si>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</si>
  <si>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</si>
  <si>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</si>
  <si>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</si>
  <si>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</si>
  <si>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</si>
  <si>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</si>
  <si>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</si>
  <si>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</si>
  <si>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</si>
  <si>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</si>
  <si>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</si>
  <si>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</si>
  <si>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</si>
  <si>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</si>
  <si>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</si>
  <si>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</si>
  <si>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</si>
  <si>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</si>
  <si>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</si>
  <si>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</si>
  <si>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</si>
  <si>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</si>
  <si>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</si>
  <si>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</si>
  <si>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</si>
  <si>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</si>
  <si>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</si>
  <si>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</si>
  <si>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</si>
  <si>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</si>
  <si>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</si>
  <si>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</si>
  <si>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</si>
  <si>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</si>
  <si>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</si>
  <si>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</si>
  <si>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</si>
  <si>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</si>
  <si>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</si>
  <si>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</si>
  <si>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</si>
  <si>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</si>
  <si>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</si>
  <si>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</si>
  <si>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</si>
  <si>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</si>
  <si>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</si>
  <si>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</si>
  <si>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</si>
  <si>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</si>
  <si>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</si>
  <si>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</si>
  <si>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</si>
  <si>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</si>
  <si>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</si>
  <si>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</si>
  <si>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</si>
  <si>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</si>
  <si>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</si>
  <si>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</si>
  <si>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</si>
  <si>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</si>
  <si>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</si>
  <si>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</si>
  <si>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</si>
  <si>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</si>
  <si>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</si>
  <si>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</si>
  <si>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</si>
  <si>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</si>
  <si>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</si>
  <si>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</si>
  <si>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</si>
  <si>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</si>
  <si>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</si>
  <si>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</si>
  <si>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</si>
  <si>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</si>
  <si>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</si>
  <si>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</si>
  <si>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</si>
  <si>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</si>
  <si>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</si>
  <si>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</si>
  <si>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</si>
  <si>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</si>
  <si>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</si>
  <si>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</si>
  <si>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</si>
  <si>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</si>
  <si>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</si>
  <si>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</si>
  <si>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</si>
  <si>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</si>
  <si>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</si>
  <si>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</si>
  <si>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</si>
  <si>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</si>
  <si>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</si>
  <si>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</si>
  <si>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</si>
  <si>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</si>
  <si>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</si>
  <si>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</si>
  <si>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</si>
  <si>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</si>
  <si>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</si>
  <si>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</si>
  <si>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</si>
  <si>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</si>
  <si>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</si>
  <si>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</si>
  <si>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</si>
  <si>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</si>
  <si>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</si>
  <si>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</si>
  <si>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</si>
  <si>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</si>
  <si>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</si>
  <si>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</si>
  <si>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</si>
  <si>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</si>
  <si>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</si>
  <si>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</si>
  <si>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</si>
  <si>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</si>
  <si>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</si>
  <si>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</si>
  <si>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</si>
  <si>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</si>
  <si>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</si>
  <si>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</si>
  <si>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</si>
  <si>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</si>
  <si>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</si>
  <si>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</si>
  <si>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</si>
  <si>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</si>
  <si>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</si>
  <si>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</si>
  <si>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</si>
  <si>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</si>
  <si>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</si>
  <si>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</si>
  <si>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</si>
  <si>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</si>
  <si>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</si>
  <si>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</si>
  <si>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</si>
  <si>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</si>
  <si>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</si>
  <si>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</si>
  <si>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</si>
  <si>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</si>
  <si>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</si>
  <si>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</si>
  <si>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</si>
  <si>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</si>
  <si>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</si>
  <si>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</si>
  <si>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</si>
  <si>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</si>
  <si>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</si>
  <si>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</si>
  <si>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</si>
  <si>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</si>
  <si>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</si>
  <si>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</si>
  <si>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</si>
  <si>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</si>
  <si>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</si>
  <si>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</si>
  <si>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</si>
  <si>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</si>
  <si>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</si>
  <si>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</si>
  <si>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</si>
  <si>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</si>
  <si>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</si>
  <si>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</si>
  <si>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</si>
  <si>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</si>
  <si>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</si>
  <si>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</si>
  <si>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</si>
  <si>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</si>
  <si>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</si>
  <si>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</si>
  <si>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</si>
  <si>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</si>
  <si>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</si>
  <si>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</si>
  <si>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</si>
  <si>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</si>
  <si>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</si>
  <si>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</si>
  <si>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</si>
  <si>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</si>
  <si>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</si>
  <si>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</si>
  <si>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</si>
  <si>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</si>
  <si>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</si>
  <si>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</si>
  <si>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</si>
  <si>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</si>
  <si>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</si>
  <si>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</si>
  <si>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</si>
  <si>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</si>
  <si>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</si>
  <si>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</si>
  <si>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</si>
  <si>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</si>
  <si>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</si>
  <si>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</si>
  <si>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</si>
  <si>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</si>
  <si>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</si>
  <si>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</si>
  <si>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</si>
  <si>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</si>
  <si>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</si>
  <si>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</si>
  <si>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</si>
  <si>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</si>
  <si>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</si>
  <si>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</si>
  <si>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</si>
  <si>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</si>
  <si>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</si>
  <si>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</si>
  <si>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</si>
  <si>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</si>
  <si>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</si>
  <si>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</si>
  <si>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</si>
  <si>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</si>
  <si>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</si>
  <si>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</si>
  <si>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</si>
  <si>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</si>
  <si>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</si>
  <si>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</si>
  <si>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</si>
  <si>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</si>
  <si>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</si>
  <si>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</si>
  <si>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</si>
  <si>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</si>
  <si>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</si>
  <si>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</si>
  <si>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</si>
  <si>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</si>
  <si>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</si>
  <si>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</si>
  <si>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</si>
  <si>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</si>
  <si>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</si>
  <si>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</si>
  <si>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</si>
  <si>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</si>
  <si>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</si>
  <si>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</si>
  <si>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</si>
  <si>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</si>
  <si>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</si>
  <si>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</si>
  <si>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</si>
  <si>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</si>
  <si>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</si>
  <si>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</si>
  <si>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</si>
  <si>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</si>
  <si>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</si>
  <si>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</si>
  <si>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</si>
  <si>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</si>
  <si>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</si>
  <si>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</si>
  <si>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</si>
  <si>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</si>
  <si>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</si>
  <si>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</si>
  <si>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</si>
  <si>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</si>
  <si>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</si>
  <si>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</si>
  <si>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</si>
  <si>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</si>
  <si>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</si>
  <si>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</si>
  <si>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</si>
  <si>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</si>
  <si>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</si>
  <si>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</si>
  <si>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</si>
  <si>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</si>
  <si>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</si>
  <si>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</si>
  <si>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</si>
  <si>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</si>
  <si>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</si>
  <si>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</si>
  <si>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</si>
  <si>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</si>
  <si>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</si>
  <si>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</si>
  <si>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</si>
  <si>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</si>
  <si>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</si>
  <si>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</si>
  <si>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</si>
  <si>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</si>
  <si>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</si>
  <si>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</si>
  <si>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</si>
  <si>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</si>
  <si>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</si>
  <si>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</si>
  <si>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</si>
  <si>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</si>
  <si>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</si>
  <si>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</si>
  <si>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</si>
  <si>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</si>
  <si>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</si>
  <si>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</si>
  <si>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</si>
  <si>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</si>
  <si>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</si>
  <si>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</si>
  <si>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</si>
  <si>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</si>
  <si>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</si>
  <si>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</si>
  <si>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</si>
  <si>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</si>
  <si>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</si>
  <si>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</si>
  <si>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</si>
  <si>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</si>
  <si>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</si>
  <si>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</si>
  <si>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</si>
  <si>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</si>
  <si>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</si>
  <si>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</si>
  <si>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</si>
  <si>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</si>
  <si>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</si>
  <si>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</si>
  <si>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</si>
  <si>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</si>
  <si>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</si>
  <si>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</si>
  <si>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</si>
  <si>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</si>
  <si>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</si>
  <si>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</si>
  <si>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</si>
  <si>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</si>
  <si>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</si>
  <si>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</si>
  <si>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</si>
  <si>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</si>
  <si>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</si>
  <si>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</si>
  <si>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</si>
  <si>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</si>
  <si>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</si>
  <si>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</si>
  <si>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</si>
  <si>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</si>
  <si>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</si>
  <si>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</si>
  <si>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</si>
  <si>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</si>
  <si>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</si>
  <si>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</si>
  <si>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</si>
  <si>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</si>
  <si>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</si>
  <si>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</si>
  <si>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</si>
  <si>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</si>
  <si>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</si>
  <si>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</si>
  <si>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</si>
  <si>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</si>
  <si>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</si>
  <si>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</si>
  <si>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</si>
  <si>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</si>
  <si>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</si>
  <si>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</si>
  <si>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</si>
  <si>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</si>
  <si>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</si>
  <si>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</si>
  <si>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</si>
  <si>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</si>
  <si>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</si>
  <si>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</si>
  <si>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</si>
  <si>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</si>
  <si>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</si>
  <si>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</si>
  <si>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</si>
  <si>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</si>
  <si>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</si>
  <si>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</si>
  <si>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</si>
  <si>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</si>
  <si>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</si>
  <si>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</si>
  <si>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</si>
  <si>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</si>
  <si>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</si>
  <si>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</si>
  <si>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</si>
  <si>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</si>
  <si>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</si>
  <si>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</si>
  <si>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</si>
  <si>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</si>
  <si>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</si>
  <si>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</si>
  <si>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</si>
  <si>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</si>
  <si>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</si>
  <si>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</si>
  <si>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</si>
  <si>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</si>
  <si>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</si>
  <si>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</si>
  <si>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</si>
  <si>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</si>
  <si>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</si>
  <si>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</si>
  <si>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</si>
  <si>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</si>
  <si>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</si>
  <si>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</si>
  <si>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</si>
  <si>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</si>
  <si>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</si>
  <si>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</si>
  <si>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</si>
  <si>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</si>
  <si>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</si>
  <si>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</si>
  <si>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</si>
  <si>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</si>
  <si>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</si>
  <si>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</si>
  <si>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</si>
  <si>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</si>
  <si>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</si>
  <si>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</si>
  <si>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</si>
  <si>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</si>
  <si>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</si>
  <si>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</si>
  <si>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</si>
  <si>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</si>
  <si>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</si>
  <si>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</si>
  <si>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</si>
  <si>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</si>
  <si>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</si>
  <si>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</si>
  <si>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</si>
  <si>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</si>
  <si>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</si>
  <si>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</si>
  <si>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</si>
  <si>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</si>
  <si>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</si>
  <si>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</si>
  <si>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</si>
  <si>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</si>
  <si>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</si>
  <si>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</si>
  <si>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</si>
  <si>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</si>
  <si>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</si>
  <si>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</si>
  <si>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</si>
  <si>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</si>
  <si>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</si>
  <si>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</si>
  <si>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</si>
  <si>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</si>
  <si>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</si>
  <si>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</si>
  <si>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</si>
  <si>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</si>
  <si>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</si>
  <si>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</si>
  <si>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</si>
  <si>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</si>
  <si>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</si>
  <si>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</si>
  <si>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</si>
  <si>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</si>
  <si>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</si>
  <si>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</si>
  <si>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</si>
  <si>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</si>
  <si>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</si>
  <si>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</si>
  <si>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</si>
  <si>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</si>
  <si>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</si>
  <si>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</si>
  <si>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</si>
  <si>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</si>
  <si>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</si>
  <si>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</si>
  <si>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</si>
  <si>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</si>
  <si>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</si>
  <si>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</si>
  <si>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</si>
  <si>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</si>
  <si>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</si>
  <si>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</si>
  <si>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</si>
  <si>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</si>
  <si>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</si>
  <si>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</si>
  <si>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</si>
  <si>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</si>
  <si>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</si>
  <si>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</si>
  <si>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</si>
  <si>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</si>
  <si>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</si>
  <si>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</si>
  <si>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</si>
  <si>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</si>
  <si>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</si>
  <si>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</si>
  <si>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</si>
  <si>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</si>
  <si>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</si>
  <si>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</si>
  <si>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</si>
  <si>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</si>
  <si>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</si>
  <si>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</si>
  <si>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</si>
  <si>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</si>
  <si>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</si>
  <si>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</si>
  <si>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</si>
  <si>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</si>
  <si>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</si>
  <si>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</si>
  <si>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</si>
  <si>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</si>
  <si>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</si>
  <si>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</si>
  <si>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</si>
  <si>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</si>
  <si>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</si>
  <si>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</si>
  <si>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</si>
  <si>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</si>
  <si>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</si>
  <si>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</si>
  <si>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</si>
  <si>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</si>
  <si>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</si>
  <si>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</si>
  <si>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</si>
  <si>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</si>
  <si>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</si>
  <si>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</si>
  <si>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</si>
  <si>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</si>
  <si>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</si>
  <si>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</si>
  <si>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</si>
  <si>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</si>
  <si>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</si>
  <si>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</si>
  <si>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</si>
  <si>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</si>
  <si>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</si>
  <si>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</si>
  <si>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</si>
  <si>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</si>
  <si>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</si>
  <si>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</si>
  <si>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</si>
  <si>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</si>
  <si>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</si>
  <si>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</si>
  <si>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</si>
  <si>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</si>
  <si>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</si>
  <si>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</si>
  <si>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</si>
  <si>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</si>
  <si>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</si>
  <si>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</si>
  <si>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</si>
  <si>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</si>
  <si>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</si>
  <si>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</si>
  <si>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</si>
  <si>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</si>
  <si>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</si>
  <si>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</si>
  <si>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</si>
  <si>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</si>
  <si>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</si>
  <si>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</si>
  <si>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</si>
  <si>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</si>
  <si>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</si>
  <si>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</si>
  <si>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</si>
  <si>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</si>
  <si>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</si>
  <si>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</si>
  <si>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</si>
  <si>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</si>
  <si>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</si>
  <si>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</si>
  <si>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</si>
  <si>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</si>
  <si>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</si>
  <si>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</si>
  <si>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</si>
  <si>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</si>
  <si>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</si>
  <si>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</si>
  <si>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</si>
  <si>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</si>
  <si>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</si>
  <si>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</si>
  <si>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</si>
  <si>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</si>
  <si>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</si>
  <si>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</si>
  <si>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</si>
  <si>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</si>
  <si>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</si>
  <si>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</si>
  <si>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</si>
  <si>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</si>
  <si>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</si>
  <si>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</si>
  <si>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</si>
  <si>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</si>
  <si>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</si>
  <si>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</si>
  <si>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</si>
  <si>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</si>
  <si>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</si>
  <si>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</si>
  <si>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</si>
  <si>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</si>
  <si>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</si>
  <si>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</si>
  <si>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</si>
  <si>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</si>
  <si>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</si>
  <si>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</si>
  <si>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</si>
  <si>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</si>
  <si>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</si>
  <si>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</si>
  <si>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</si>
  <si>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</si>
  <si>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</si>
  <si>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</si>
  <si>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</si>
  <si>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</si>
  <si>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</si>
  <si>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</si>
  <si>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</si>
  <si>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</si>
  <si>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</si>
  <si>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</si>
  <si>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</si>
  <si>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</si>
  <si>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</si>
  <si>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</si>
  <si>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</si>
  <si>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</si>
  <si>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</si>
  <si>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</si>
  <si>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</si>
  <si>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</si>
  <si>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</si>
  <si>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</si>
  <si>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</si>
  <si>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</si>
  <si>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</si>
  <si>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</si>
  <si>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</si>
  <si>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</si>
  <si>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</si>
  <si>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</si>
  <si>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</si>
  <si>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</si>
  <si>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</si>
  <si>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</si>
  <si>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</si>
  <si>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</si>
  <si>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</si>
  <si>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</si>
  <si>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</si>
  <si>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</si>
  <si>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</si>
  <si>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</si>
  <si>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</si>
  <si>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</si>
  <si>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</si>
  <si>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</si>
  <si>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</si>
  <si>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</si>
  <si>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</si>
  <si>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</si>
  <si>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</si>
  <si>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</si>
  <si>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</si>
  <si>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</si>
  <si>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</si>
  <si>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</si>
  <si>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</si>
  <si>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</si>
  <si>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</si>
  <si>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</si>
  <si>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</si>
  <si>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</si>
  <si>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</si>
  <si>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</si>
  <si>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</si>
  <si>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</si>
  <si>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</si>
  <si>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</si>
  <si>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</si>
  <si>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</si>
  <si>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</si>
  <si>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</si>
  <si>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</si>
  <si>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</si>
  <si>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</si>
  <si>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</si>
  <si>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</si>
  <si>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</si>
  <si>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</si>
  <si>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</si>
  <si>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</si>
  <si>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</si>
  <si>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</si>
  <si>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</si>
  <si>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</si>
  <si>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</si>
  <si>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</si>
  <si>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</si>
  <si>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</si>
  <si>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</si>
  <si>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</si>
  <si>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</si>
  <si>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</si>
  <si>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</si>
  <si>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</si>
  <si>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</si>
  <si>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</si>
  <si>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</si>
  <si>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</si>
  <si>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</si>
  <si>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</si>
  <si>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</si>
  <si>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</si>
  <si>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</si>
  <si>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</si>
  <si>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</si>
  <si>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</si>
  <si>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</si>
  <si>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</si>
  <si>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</si>
  <si>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</si>
  <si>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</si>
  <si>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</si>
  <si>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</si>
  <si>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</si>
  <si>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</si>
  <si>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</si>
  <si>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</si>
  <si>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</si>
  <si>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</si>
  <si>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</si>
  <si>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</si>
  <si>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</si>
  <si>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</si>
  <si>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</si>
  <si>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</si>
  <si>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</si>
  <si>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</si>
  <si>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</si>
  <si>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</si>
  <si>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</si>
  <si>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</si>
  <si>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</si>
  <si>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</si>
  <si>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</si>
  <si>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</si>
  <si>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</si>
  <si>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</si>
  <si>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</si>
  <si>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</si>
  <si>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</si>
  <si>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</si>
  <si>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</si>
  <si>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</si>
  <si>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</si>
  <si>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</si>
  <si>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</si>
  <si>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</si>
  <si>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</si>
  <si>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</si>
  <si>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</si>
  <si>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</si>
  <si>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</si>
  <si>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</si>
  <si>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</si>
  <si>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</si>
  <si>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</si>
  <si>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</si>
  <si>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</si>
  <si>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</si>
  <si>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</si>
  <si>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</si>
  <si>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</si>
  <si>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</si>
  <si>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</si>
  <si>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</si>
  <si>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</si>
  <si>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</si>
  <si>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</si>
  <si>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</si>
  <si>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</si>
  <si>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</si>
  <si>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</si>
  <si>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</si>
  <si>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</si>
  <si>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</si>
  <si>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</si>
  <si>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</si>
  <si>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</si>
  <si>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</si>
  <si>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</si>
  <si>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</si>
  <si>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</si>
  <si>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</si>
  <si>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</si>
  <si>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</si>
  <si>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</si>
  <si>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</si>
  <si>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</si>
  <si>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</si>
  <si>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</si>
  <si>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</si>
  <si>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</si>
  <si>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</si>
  <si>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</si>
  <si>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</si>
  <si>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</si>
  <si>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</si>
  <si>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</si>
  <si>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</si>
  <si>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</si>
  <si>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</si>
  <si>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</si>
  <si>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</si>
  <si>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</si>
  <si>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</si>
  <si>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</si>
  <si>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</si>
  <si>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</si>
  <si>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</si>
  <si>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</si>
  <si>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</si>
  <si>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</si>
  <si>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</si>
  <si>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</si>
  <si>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</si>
  <si>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</si>
  <si>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</si>
  <si>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</si>
  <si>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</si>
  <si>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</si>
  <si>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</si>
  <si>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</si>
  <si>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</si>
  <si>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</si>
  <si>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</si>
  <si>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</si>
  <si>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</si>
  <si>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</si>
  <si>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</si>
  <si>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</si>
  <si>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</si>
  <si>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</si>
  <si>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</si>
  <si>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</si>
  <si>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</si>
  <si>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</si>
  <si>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</si>
  <si>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</si>
  <si>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</si>
  <si>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</si>
  <si>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</si>
  <si>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</si>
  <si>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</si>
  <si>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</si>
  <si>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</si>
  <si>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</si>
  <si>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</si>
  <si>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</si>
  <si>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</si>
  <si>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</si>
  <si>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</si>
  <si>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</si>
  <si>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</si>
  <si>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</si>
  <si>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</si>
  <si>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</si>
  <si>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</si>
  <si>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</si>
  <si>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</si>
  <si>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</si>
  <si>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</si>
  <si>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</si>
  <si>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</si>
  <si>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</si>
  <si>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</si>
  <si>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</si>
  <si>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</si>
  <si>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</si>
  <si>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</si>
  <si>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</si>
  <si>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</si>
  <si>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</si>
  <si>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</si>
  <si>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</si>
  <si>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</si>
  <si>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</si>
  <si>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</si>
  <si>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</si>
  <si>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</si>
  <si>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</si>
  <si>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</si>
  <si>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</si>
  <si>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</si>
  <si>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</si>
  <si>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</si>
  <si>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</si>
  <si>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</si>
  <si>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</si>
  <si>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</si>
  <si>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</si>
  <si>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</si>
  <si>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</si>
  <si>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</si>
  <si>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</si>
  <si>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</si>
  <si>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</si>
  <si>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</si>
  <si>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</si>
  <si>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</si>
  <si>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</si>
  <si>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</si>
  <si>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</si>
  <si>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</si>
  <si>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</si>
  <si>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</si>
  <si>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</si>
  <si>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</si>
  <si>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</si>
  <si>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</si>
  <si>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</si>
  <si>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</si>
  <si>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</si>
  <si>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</si>
  <si>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</si>
  <si>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</si>
  <si>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</si>
  <si>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</si>
  <si>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</si>
  <si>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</si>
  <si>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</si>
  <si>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</si>
  <si>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</si>
  <si>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</si>
  <si>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</si>
  <si>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</si>
  <si>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</si>
  <si>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</si>
  <si>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</si>
  <si>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</si>
  <si>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</si>
  <si>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</si>
  <si>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</si>
  <si>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</si>
  <si>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</si>
  <si>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</si>
  <si>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</si>
  <si>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</si>
  <si>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</si>
  <si>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</si>
  <si>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</si>
  <si>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</si>
  <si>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</si>
  <si>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</si>
  <si>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</si>
  <si>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</si>
  <si>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</si>
  <si>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</si>
  <si>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</si>
  <si>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</si>
  <si>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</si>
  <si>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</si>
  <si>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</si>
  <si>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</si>
  <si>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</si>
  <si>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</si>
  <si>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</si>
  <si>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</si>
  <si>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</si>
  <si>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</si>
  <si>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</si>
  <si>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</si>
  <si>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</si>
  <si>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</si>
  <si>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</si>
  <si>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</si>
  <si>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</si>
  <si>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</si>
  <si>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</si>
  <si>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</si>
  <si>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</si>
  <si>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</si>
  <si>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</si>
  <si>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</si>
  <si>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</si>
  <si>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</si>
  <si>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</si>
  <si>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</si>
  <si>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</si>
  <si>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</si>
  <si>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</si>
  <si>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</si>
  <si>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</si>
  <si>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</si>
  <si>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</si>
  <si>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</si>
  <si>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</si>
  <si>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</si>
  <si>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</si>
  <si>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</si>
  <si>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</si>
  <si>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</si>
  <si>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</si>
  <si>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</si>
  <si>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</si>
  <si>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</si>
  <si>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</si>
  <si>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</si>
  <si>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</si>
  <si>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</si>
  <si>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</si>
  <si>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</si>
  <si>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</si>
  <si>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</si>
  <si>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</si>
  <si>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</si>
  <si>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</si>
  <si>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</si>
  <si>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</si>
  <si>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</si>
  <si>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</si>
  <si>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</si>
  <si>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</si>
  <si>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</si>
  <si>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</si>
  <si>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</si>
  <si>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</si>
  <si>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</si>
  <si>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</si>
  <si>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</si>
  <si>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</si>
  <si>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</si>
  <si>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</si>
  <si>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</si>
  <si>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</si>
  <si>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</si>
  <si>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</si>
  <si>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</si>
  <si>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</si>
  <si>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</si>
  <si>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</si>
  <si>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</si>
  <si>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</si>
  <si>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</si>
  <si>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</si>
  <si>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</si>
  <si>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</si>
  <si>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</si>
  <si>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</si>
  <si>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</si>
  <si>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</si>
  <si>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</si>
  <si>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</si>
  <si>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</si>
  <si>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</si>
  <si>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</si>
  <si>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</si>
  <si>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</si>
  <si>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</si>
  <si>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</si>
  <si>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</si>
  <si>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</si>
  <si>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</si>
  <si>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</si>
  <si>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</si>
  <si>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</si>
  <si>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</si>
  <si>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</si>
  <si>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</si>
  <si>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</si>
  <si>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</si>
  <si>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</si>
  <si>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</si>
  <si>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</si>
  <si>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</si>
  <si>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</si>
  <si>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</si>
  <si>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</si>
  <si>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</si>
  <si>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</si>
  <si>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</si>
  <si>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</si>
  <si>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</si>
  <si>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</si>
  <si>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</si>
  <si>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</si>
  <si>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</si>
  <si>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</si>
  <si>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</si>
  <si>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</si>
  <si>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</si>
  <si>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</si>
  <si>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</si>
  <si>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</si>
  <si>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</si>
  <si>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</si>
  <si>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</si>
  <si>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</si>
  <si>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</si>
  <si>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</si>
  <si>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</si>
  <si>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</si>
  <si>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</si>
  <si>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</si>
  <si>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</si>
  <si>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</si>
  <si>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</si>
  <si>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</si>
  <si>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</si>
  <si>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</si>
  <si>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</si>
  <si>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</si>
  <si>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</si>
  <si>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</si>
  <si>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</si>
  <si>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</si>
  <si>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</si>
  <si>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</si>
  <si>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</si>
  <si>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</si>
  <si>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</si>
  <si>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</si>
  <si>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</si>
  <si>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</si>
  <si>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</si>
  <si>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</si>
  <si>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</si>
  <si>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</si>
  <si>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</si>
  <si>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</si>
  <si>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</si>
  <si>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</si>
  <si>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</si>
  <si>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</si>
  <si>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</si>
  <si>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</si>
  <si>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</si>
  <si>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</si>
  <si>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</si>
  <si>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</si>
  <si>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</si>
  <si>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</si>
  <si>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</si>
  <si>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</si>
  <si>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</si>
  <si>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</si>
  <si>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</si>
  <si>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</si>
  <si>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</si>
  <si>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</si>
  <si>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</si>
  <si>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</si>
  <si>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</si>
  <si>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</si>
  <si>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</si>
  <si>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</si>
  <si>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</si>
  <si>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</si>
  <si>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</si>
  <si>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</si>
  <si>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</si>
  <si>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</si>
  <si>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</si>
  <si>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</si>
  <si>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</si>
  <si>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</si>
  <si>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</si>
  <si>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</si>
  <si>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</si>
  <si>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</si>
  <si>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</si>
  <si>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</si>
  <si>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</si>
  <si>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</si>
  <si>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</si>
  <si>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</si>
  <si>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</si>
  <si>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</si>
  <si>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</si>
  <si>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</si>
  <si>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</si>
  <si>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</si>
  <si>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</si>
  <si>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</si>
  <si>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</si>
  <si>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</si>
  <si>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</si>
  <si>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</si>
  <si>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</si>
  <si>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</si>
  <si>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</si>
  <si>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</si>
  <si>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</si>
  <si>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</si>
  <si>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</si>
  <si>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</si>
  <si>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</si>
  <si>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</si>
  <si>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</si>
  <si>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</si>
  <si>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</si>
  <si>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</si>
  <si>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</si>
  <si>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</si>
  <si>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</si>
  <si>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</si>
  <si>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</si>
  <si>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</si>
  <si>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</si>
  <si>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</si>
  <si>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</si>
  <si>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</si>
  <si>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</si>
  <si>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</si>
  <si>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</si>
  <si>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</si>
  <si>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</si>
  <si>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</si>
  <si>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</si>
  <si>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</si>
  <si>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</si>
  <si>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</si>
  <si>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</si>
  <si>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</si>
  <si>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</si>
  <si>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</si>
  <si>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</si>
  <si>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</si>
  <si>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</si>
  <si>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</si>
  <si>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</si>
  <si>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</si>
  <si>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</si>
  <si>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</si>
  <si>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</si>
  <si>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</si>
  <si>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</si>
  <si>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</si>
  <si>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</si>
  <si>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</si>
  <si>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</si>
  <si>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</si>
  <si>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</si>
  <si>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</si>
  <si>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</si>
  <si>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</si>
  <si>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</si>
  <si>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</si>
  <si>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</si>
  <si>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</si>
  <si>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</si>
  <si>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</si>
  <si>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</si>
  <si>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</si>
  <si>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</si>
  <si>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</si>
  <si>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</si>
  <si>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</si>
  <si>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</si>
  <si>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</si>
  <si>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</si>
  <si>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</si>
  <si>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</si>
  <si>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</si>
  <si>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</si>
  <si>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</si>
  <si>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</si>
  <si>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</si>
  <si>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</si>
  <si>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</si>
  <si>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</si>
  <si>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</si>
  <si>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</si>
  <si>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</si>
  <si>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</si>
  <si>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</si>
  <si>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</si>
  <si>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</si>
  <si>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</si>
  <si>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</si>
  <si>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</si>
  <si>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</si>
  <si>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</si>
  <si>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</si>
  <si>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</si>
  <si>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</si>
  <si>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</si>
  <si>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</si>
  <si>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</si>
  <si>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</si>
  <si>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</si>
  <si>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</si>
  <si>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</si>
  <si>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</si>
  <si>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</si>
  <si>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</si>
  <si>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</si>
  <si>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</si>
  <si>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</si>
  <si>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</si>
  <si>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</si>
  <si>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</si>
  <si>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</si>
  <si>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</si>
  <si>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</si>
  <si>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</si>
  <si>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</si>
  <si>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</si>
  <si>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</si>
  <si>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</si>
  <si>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</si>
  <si>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</si>
  <si>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</si>
  <si>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</si>
  <si>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</si>
  <si>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</si>
  <si>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</si>
  <si>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</si>
  <si>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</si>
  <si>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</si>
  <si>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</si>
  <si>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</si>
  <si>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</si>
  <si>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</si>
  <si>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</si>
  <si>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</si>
  <si>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</si>
  <si>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</si>
  <si>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</si>
  <si>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</si>
  <si>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</si>
  <si>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</si>
  <si>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</si>
  <si>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</si>
  <si>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</si>
  <si>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</si>
  <si>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</si>
  <si>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</si>
  <si>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</si>
  <si>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</si>
  <si>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</si>
  <si>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</si>
  <si>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</si>
  <si>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</si>
  <si>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</si>
  <si>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</si>
  <si>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</si>
  <si>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</si>
  <si>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</si>
  <si>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</si>
  <si>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</si>
  <si>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</si>
  <si>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</si>
  <si>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</si>
  <si>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</si>
  <si>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</si>
  <si>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</si>
  <si>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</si>
  <si>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</si>
  <si>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</si>
  <si>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</si>
  <si>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</si>
  <si>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</si>
  <si>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</si>
  <si>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</si>
  <si>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</si>
  <si>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</si>
  <si>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</si>
  <si>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</si>
  <si>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</si>
  <si>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</si>
  <si>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</si>
  <si>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</si>
  <si>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</si>
  <si>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</si>
  <si>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</si>
  <si>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</si>
  <si>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</si>
  <si>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</si>
  <si>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</si>
  <si>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</si>
  <si>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</si>
  <si>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</si>
  <si>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</si>
  <si>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</si>
  <si>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</si>
  <si>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</si>
  <si>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</si>
  <si>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</si>
  <si>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</si>
  <si>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</si>
  <si>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</si>
  <si>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</si>
  <si>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</si>
  <si>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</si>
  <si>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</si>
  <si>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</si>
  <si>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</si>
  <si>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</si>
  <si>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</si>
  <si>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</si>
  <si>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</si>
  <si>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</si>
  <si>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</si>
  <si>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</si>
  <si>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</si>
  <si>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</si>
  <si>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</si>
  <si>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</si>
  <si>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</si>
  <si>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</si>
  <si>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</si>
  <si>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</si>
  <si>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</si>
  <si>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</si>
  <si>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</si>
  <si>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</si>
  <si>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</si>
  <si>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</si>
  <si>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</si>
  <si>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</si>
  <si>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</si>
  <si>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</si>
  <si>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</si>
  <si>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</si>
  <si>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</si>
  <si>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</si>
  <si>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</si>
  <si>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</si>
  <si>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</si>
  <si>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</si>
  <si>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</si>
  <si>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</si>
  <si>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</si>
  <si>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</si>
  <si>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</si>
  <si>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</si>
  <si>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</si>
  <si>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</si>
  <si>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</si>
  <si>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</si>
  <si>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</si>
  <si>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</si>
  <si>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</si>
  <si>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</si>
  <si>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</si>
  <si>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</si>
  <si>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</si>
  <si>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</si>
  <si>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</si>
  <si>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</si>
  <si>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</si>
  <si>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</si>
  <si>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</si>
  <si>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</si>
  <si>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</si>
  <si>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</si>
  <si>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</si>
  <si>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</si>
  <si>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</si>
  <si>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</si>
  <si>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</si>
  <si>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</si>
  <si>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</si>
  <si>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</si>
  <si>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</si>
  <si>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</si>
  <si>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</si>
  <si>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</si>
  <si>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</si>
  <si>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</si>
  <si>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</si>
  <si>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</si>
  <si>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</si>
  <si>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</si>
  <si>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</si>
  <si>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</si>
  <si>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</si>
  <si>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</si>
  <si>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</si>
  <si>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</si>
  <si>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</si>
  <si>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</si>
  <si>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</si>
  <si>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</si>
  <si>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</si>
  <si>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</si>
  <si>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</si>
  <si>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</si>
  <si>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</si>
  <si>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</si>
  <si>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</si>
  <si>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</si>
  <si>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</si>
  <si>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</si>
  <si>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</si>
  <si>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</si>
  <si>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</si>
  <si>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</si>
  <si>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</si>
  <si>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</si>
  <si>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</si>
  <si>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</si>
  <si>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</si>
  <si>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</si>
  <si>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</si>
  <si>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</si>
  <si>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</si>
  <si>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</si>
  <si>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</si>
  <si>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</si>
  <si>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</si>
  <si>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</si>
  <si>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</si>
  <si>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</si>
  <si>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</si>
  <si>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</si>
  <si>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</si>
  <si>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</si>
  <si>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</si>
  <si>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</si>
  <si>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</si>
  <si>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</si>
  <si>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</si>
  <si>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</si>
  <si>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</si>
  <si>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</si>
  <si>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</si>
  <si>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</si>
  <si>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</si>
  <si>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</si>
  <si>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</si>
  <si>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</si>
  <si>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</si>
  <si>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</si>
  <si>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</si>
  <si>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</si>
  <si>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</si>
  <si>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</si>
  <si>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</si>
  <si>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</si>
  <si>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</si>
  <si>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</si>
  <si>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</si>
  <si>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</si>
  <si>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</si>
  <si>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</si>
  <si>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</si>
  <si>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</si>
  <si>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</si>
  <si>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</si>
  <si>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</si>
  <si>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</si>
  <si>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</si>
  <si>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</si>
  <si>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</si>
  <si>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</si>
  <si>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</si>
  <si>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</si>
  <si>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</si>
  <si>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</si>
  <si>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</si>
  <si>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</si>
  <si>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</si>
  <si>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</si>
  <si>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</si>
  <si>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</si>
  <si>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</si>
  <si>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</si>
  <si>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</si>
  <si>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</si>
  <si>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</si>
  <si>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</si>
  <si>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</si>
  <si>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</si>
  <si>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</si>
  <si>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</si>
  <si>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</si>
  <si>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</si>
  <si>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</si>
  <si>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</si>
  <si>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</si>
  <si>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</si>
  <si>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</si>
  <si>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</si>
  <si>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</si>
  <si>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</si>
  <si>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</si>
  <si>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</si>
  <si>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</si>
  <si>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</si>
  <si>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</si>
  <si>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</si>
  <si>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</si>
  <si>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</si>
  <si>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</si>
  <si>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</si>
  <si>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</si>
  <si>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</si>
  <si>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</si>
  <si>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</si>
  <si>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</si>
  <si>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</si>
  <si>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</si>
  <si>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</si>
  <si>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</si>
  <si>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</si>
  <si>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</si>
  <si>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</si>
  <si>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</si>
  <si>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</si>
  <si>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</si>
  <si>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</si>
  <si>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</si>
  <si>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</si>
  <si>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</si>
  <si>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</si>
  <si>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</si>
  <si>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</si>
  <si>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</si>
  <si>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</si>
  <si>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</si>
  <si>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</si>
  <si>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</si>
  <si>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</si>
  <si>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</si>
  <si>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</si>
  <si>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</si>
  <si>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</si>
  <si>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</si>
  <si>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</si>
  <si>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</si>
  <si>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</si>
  <si>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</si>
  <si>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</si>
  <si>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</si>
  <si>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</si>
  <si>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</si>
  <si>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</si>
  <si>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</si>
  <si>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</si>
  <si>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</si>
  <si>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</si>
  <si>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</si>
  <si>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</si>
  <si>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</si>
  <si>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</si>
  <si>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</si>
  <si>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</si>
  <si>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</si>
  <si>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</si>
  <si>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</si>
  <si>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</si>
  <si>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</si>
  <si>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</si>
  <si>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</si>
  <si>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</si>
  <si>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</si>
  <si>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</si>
  <si>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</si>
  <si>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</si>
  <si>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</si>
  <si>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</si>
  <si>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</si>
  <si>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</si>
  <si>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</si>
  <si>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</si>
  <si>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</si>
  <si>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</si>
  <si>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</si>
  <si>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</si>
  <si>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</si>
  <si>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</si>
  <si>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</si>
  <si>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</si>
  <si>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</si>
  <si>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</si>
  <si>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</si>
  <si>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</si>
  <si>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</si>
  <si>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</si>
  <si>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</si>
  <si>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</si>
  <si>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</si>
  <si>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</si>
  <si>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</si>
  <si>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</si>
  <si>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</si>
  <si>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</si>
  <si>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</si>
  <si>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</si>
  <si>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</si>
  <si>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</si>
  <si>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</si>
  <si>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</si>
  <si>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</si>
  <si>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</si>
  <si>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</si>
  <si>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</si>
  <si>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</si>
  <si>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</si>
  <si>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</si>
  <si>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</si>
  <si>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</si>
  <si>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</si>
  <si>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</si>
  <si>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</si>
  <si>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</si>
  <si>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</si>
  <si>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</si>
  <si>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</si>
  <si>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</si>
  <si>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</si>
  <si>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</si>
  <si>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</si>
  <si>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</si>
  <si>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</si>
  <si>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</si>
  <si>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</si>
  <si>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</si>
  <si>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</si>
  <si>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</si>
  <si>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</si>
  <si>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</si>
  <si>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</si>
  <si>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</si>
  <si>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</si>
  <si>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</si>
  <si>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</si>
  <si>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</si>
  <si>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</si>
  <si>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</si>
  <si>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</si>
  <si>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</si>
  <si>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</si>
  <si>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</si>
  <si>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</si>
  <si>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</si>
  <si>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</si>
  <si>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</si>
  <si>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</si>
  <si>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</si>
  <si>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</si>
  <si>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</si>
  <si>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</si>
  <si>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</si>
  <si>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</si>
  <si>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</si>
  <si>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</si>
  <si>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</si>
  <si>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</si>
  <si>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</si>
  <si>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</si>
  <si>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</si>
  <si>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</si>
  <si>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</si>
  <si>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</si>
  <si>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</si>
  <si>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</si>
  <si>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</si>
  <si>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</si>
  <si>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</si>
  <si>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</si>
  <si>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</si>
  <si>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</si>
  <si>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</si>
  <si>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</si>
  <si>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</si>
  <si>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</si>
  <si>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</si>
  <si>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</si>
  <si>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</si>
  <si>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</si>
  <si>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</si>
  <si>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</si>
  <si>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</si>
  <si>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</si>
  <si>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</si>
  <si>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</si>
  <si>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</si>
  <si>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</si>
  <si>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</si>
  <si>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</si>
  <si>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</si>
  <si>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</si>
  <si>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</si>
  <si>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</si>
  <si>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</si>
  <si>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</si>
  <si>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</si>
  <si>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</si>
  <si>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</si>
  <si>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</si>
  <si>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</si>
  <si>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</si>
  <si>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</si>
  <si>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</si>
  <si>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</si>
  <si>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</si>
  <si>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</si>
  <si>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</si>
  <si>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</si>
  <si>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</si>
  <si>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</si>
  <si>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</si>
  <si>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</si>
  <si>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</si>
  <si>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</si>
  <si>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</si>
  <si>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</si>
  <si>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</si>
  <si>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</si>
  <si>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</si>
  <si>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</si>
  <si>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</si>
  <si>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</si>
  <si>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</si>
  <si>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</si>
  <si>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</si>
  <si>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</si>
  <si>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</si>
  <si>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</si>
  <si>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</si>
  <si>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</si>
  <si>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</si>
  <si>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</si>
  <si>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</si>
  <si>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</si>
  <si>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</si>
  <si>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</si>
  <si>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</si>
  <si>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</si>
  <si>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</si>
  <si>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</si>
  <si>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</si>
  <si>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</si>
  <si>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</si>
  <si>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</si>
  <si>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</si>
  <si>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</si>
  <si>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</si>
  <si>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</si>
  <si>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</si>
  <si>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</si>
  <si>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</si>
  <si>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</si>
  <si>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</si>
  <si>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</si>
  <si>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</si>
  <si>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</si>
  <si>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</si>
  <si>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</si>
  <si>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</si>
  <si>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</si>
  <si>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</si>
  <si>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</si>
  <si>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</si>
  <si>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</si>
  <si>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</si>
  <si>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</si>
  <si>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</si>
  <si>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</si>
  <si>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</si>
  <si>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</si>
  <si>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</si>
  <si>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</si>
  <si>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</si>
  <si>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</si>
  <si>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</si>
  <si>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</si>
  <si>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</si>
  <si>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</si>
  <si>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</si>
  <si>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</si>
  <si>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</si>
  <si>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</si>
  <si>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</si>
  <si>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</si>
  <si>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</si>
  <si>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</si>
  <si>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</si>
  <si>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</si>
  <si>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</si>
  <si>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</si>
  <si>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</si>
  <si>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</si>
  <si>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</si>
  <si>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</si>
  <si>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</si>
  <si>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</si>
  <si>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</si>
  <si>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</si>
  <si>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</si>
  <si>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</si>
  <si>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</si>
  <si>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</si>
  <si>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</si>
  <si>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</si>
  <si>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</si>
  <si>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</si>
  <si>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</si>
  <si>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</si>
  <si>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</si>
  <si>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</si>
  <si>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</si>
  <si>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</si>
  <si>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</si>
  <si>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</si>
  <si>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</si>
  <si>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</si>
  <si>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</si>
  <si>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</si>
  <si>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</si>
  <si>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</si>
  <si>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</si>
  <si>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</si>
  <si>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</si>
  <si>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</si>
  <si>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</si>
  <si>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</si>
  <si>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</si>
  <si>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</si>
  <si>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</si>
  <si>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</si>
  <si>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</si>
  <si>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</si>
  <si>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</si>
  <si>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</si>
  <si>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</si>
  <si>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</si>
  <si>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</si>
  <si>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</si>
  <si>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</si>
  <si>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</si>
  <si>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</si>
  <si>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</si>
  <si>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</si>
  <si>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</si>
  <si>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</si>
  <si>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</si>
  <si>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</si>
  <si>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</si>
  <si>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</si>
  <si>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</si>
  <si>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</si>
  <si>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</si>
  <si>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</si>
  <si>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</si>
  <si>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</si>
  <si>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</si>
  <si>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</si>
  <si>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</si>
  <si>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</si>
  <si>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</si>
  <si>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</si>
  <si>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</si>
  <si>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</si>
  <si>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</si>
  <si>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</si>
  <si>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</si>
  <si>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</si>
  <si>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</si>
  <si>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</si>
  <si>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</si>
  <si>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</si>
  <si>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</si>
  <si>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</si>
  <si>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</si>
  <si>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</si>
  <si>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</si>
  <si>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</si>
  <si>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</si>
  <si>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</si>
  <si>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</si>
  <si>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</si>
  <si>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</si>
  <si>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</si>
  <si>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</si>
  <si>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</si>
  <si>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</si>
  <si>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</si>
  <si>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</si>
  <si>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</si>
  <si>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</si>
  <si>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</si>
  <si>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</si>
  <si>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</si>
  <si>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</si>
  <si>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</si>
  <si>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</si>
  <si>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</si>
  <si>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</si>
  <si>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</si>
  <si>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</si>
  <si>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</si>
  <si>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</si>
  <si>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</si>
  <si>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</si>
  <si>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</si>
  <si>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</si>
  <si>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</si>
  <si>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</si>
  <si>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</si>
  <si>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</si>
  <si>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</si>
  <si>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</si>
  <si>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</si>
  <si>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</si>
  <si>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</si>
  <si>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</si>
  <si>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</si>
  <si>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</si>
  <si>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</si>
  <si>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</si>
  <si>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</si>
  <si>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</si>
  <si>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</si>
  <si>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</si>
  <si>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</si>
  <si>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</si>
  <si>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</si>
  <si>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</si>
  <si>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</si>
  <si>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</si>
  <si>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</si>
  <si>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</si>
  <si>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</si>
  <si>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</si>
  <si>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</si>
  <si>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</si>
  <si>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</si>
  <si>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</si>
  <si>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</si>
  <si>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</si>
  <si>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</si>
  <si>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</si>
  <si>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</si>
  <si>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</si>
  <si>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</si>
  <si>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</si>
  <si>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</si>
  <si>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</si>
  <si>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</si>
  <si>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</si>
  <si>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</si>
  <si>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</si>
  <si>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</si>
  <si>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</si>
  <si>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</si>
  <si>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</si>
  <si>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</si>
  <si>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</si>
  <si>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</si>
  <si>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</si>
  <si>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</si>
  <si>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</si>
  <si>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</si>
  <si>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</si>
  <si>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</si>
  <si>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</si>
  <si>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</si>
  <si>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</si>
  <si>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</si>
  <si>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</si>
  <si>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</si>
  <si>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</si>
  <si>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</si>
  <si>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</si>
  <si>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</si>
  <si>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</si>
  <si>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</si>
  <si>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</si>
  <si>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</si>
  <si>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</si>
  <si>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</si>
  <si>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</si>
  <si>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</si>
  <si>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</si>
  <si>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</si>
  <si>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</si>
  <si>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</si>
  <si>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</si>
  <si>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</si>
  <si>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</si>
  <si>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</si>
  <si>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</si>
  <si>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</si>
  <si>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</si>
  <si>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</si>
  <si>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</si>
  <si>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</si>
  <si>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</si>
  <si>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</si>
  <si>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</si>
  <si>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</si>
  <si>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</si>
  <si>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</si>
  <si>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</si>
  <si>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</si>
  <si>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</si>
  <si>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</si>
  <si>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</si>
  <si>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</si>
  <si>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</si>
  <si>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</si>
  <si>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</si>
  <si>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</si>
  <si>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</si>
  <si>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</si>
  <si>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</si>
  <si>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</si>
  <si>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</si>
  <si>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</si>
  <si>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</si>
  <si>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</si>
  <si>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</si>
  <si>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</si>
  <si>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</si>
  <si>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</si>
  <si>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</si>
  <si>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</si>
  <si>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</si>
  <si>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</si>
  <si>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</si>
  <si>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</si>
  <si>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</si>
  <si>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</si>
  <si>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</si>
  <si>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</si>
  <si>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</si>
  <si>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</si>
  <si>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</si>
  <si>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</si>
  <si>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</si>
  <si>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</si>
  <si>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</si>
  <si>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</si>
  <si>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</si>
  <si>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</si>
  <si>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</si>
  <si>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</si>
  <si>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</si>
  <si>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</si>
  <si>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</si>
  <si>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</si>
  <si>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</si>
  <si>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</si>
  <si>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</si>
  <si>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</si>
  <si>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</si>
  <si>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</si>
  <si>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</si>
  <si>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</si>
  <si>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</si>
  <si>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</si>
  <si>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</si>
  <si>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</si>
  <si>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</si>
  <si>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</si>
  <si>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</si>
  <si>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</si>
  <si>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</si>
  <si>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</si>
  <si>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</si>
  <si>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</si>
  <si>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</si>
  <si>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</si>
  <si>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</si>
  <si>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</si>
  <si>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</si>
  <si>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</si>
  <si>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</si>
  <si>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</si>
  <si>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</si>
  <si>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</si>
  <si>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</si>
  <si>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</si>
  <si>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</si>
  <si>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</si>
  <si>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</si>
  <si>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</si>
  <si>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</si>
  <si>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</si>
  <si>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</si>
  <si>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</si>
  <si>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</si>
  <si>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</si>
  <si>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</si>
  <si>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</si>
  <si>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</si>
  <si>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</si>
  <si>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</si>
  <si>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</si>
  <si>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</si>
  <si>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</si>
  <si>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</si>
  <si>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</si>
  <si>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</si>
  <si>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</si>
  <si>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</si>
  <si>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</si>
  <si>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</si>
  <si>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</si>
  <si>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</si>
  <si>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</si>
  <si>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</si>
  <si>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</si>
  <si>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</si>
  <si>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</si>
  <si>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</si>
  <si>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</si>
  <si>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</si>
  <si>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</si>
  <si>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</si>
  <si>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</si>
  <si>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</si>
  <si>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</si>
  <si>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</si>
  <si>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</si>
  <si>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</si>
  <si>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</si>
  <si>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</si>
  <si>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</si>
  <si>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</si>
  <si>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</si>
  <si>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</si>
  <si>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</si>
  <si>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</si>
  <si>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</si>
  <si>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</si>
  <si>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</si>
  <si>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</si>
  <si>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</si>
  <si>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</si>
  <si>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</si>
  <si>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</si>
  <si>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</si>
  <si>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</si>
  <si>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</si>
  <si>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</si>
  <si>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</si>
  <si>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</si>
  <si>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</si>
  <si>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</si>
  <si>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</si>
  <si>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</si>
  <si>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</si>
  <si>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</si>
  <si>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</si>
  <si>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</si>
  <si>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</si>
  <si>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</si>
  <si>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</si>
  <si>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</si>
  <si>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</si>
  <si>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</si>
  <si>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</si>
  <si>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</si>
  <si>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</si>
  <si>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</si>
  <si>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</si>
  <si>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</si>
  <si>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</si>
  <si>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</si>
  <si>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</si>
  <si>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</si>
  <si>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</si>
  <si>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</si>
  <si>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</si>
  <si>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</si>
  <si>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</si>
  <si>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</si>
  <si>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</si>
  <si>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</si>
  <si>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</si>
  <si>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</si>
  <si>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</si>
  <si>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</si>
  <si>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</si>
  <si>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</si>
  <si>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</si>
  <si>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</si>
  <si>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</si>
  <si>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</si>
  <si>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</si>
  <si>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</si>
  <si>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</si>
  <si>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</si>
  <si>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</si>
  <si>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</si>
  <si>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</si>
  <si>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</si>
  <si>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</si>
  <si>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</si>
  <si>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</si>
  <si>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</si>
  <si>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</si>
  <si>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</si>
  <si>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</si>
  <si>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</si>
  <si>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</si>
  <si>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</si>
  <si>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</si>
  <si>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</si>
  <si>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</si>
  <si>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</si>
  <si>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</si>
  <si>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</si>
  <si>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</si>
  <si>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</si>
  <si>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</si>
  <si>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</si>
  <si>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</si>
  <si>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</si>
  <si>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</si>
  <si>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</si>
  <si>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</si>
  <si>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</si>
  <si>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</si>
  <si>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</si>
  <si>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</si>
  <si>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</si>
  <si>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</si>
  <si>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</si>
  <si>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</si>
  <si>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</si>
  <si>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</si>
  <si>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</si>
  <si>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</si>
  <si>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</si>
  <si>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</si>
  <si>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</si>
  <si>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</si>
  <si>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</si>
  <si>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</si>
  <si>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</si>
  <si>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</si>
  <si>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</si>
  <si>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</si>
  <si>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</si>
  <si>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</si>
  <si>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</si>
  <si>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</si>
  <si>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</si>
  <si>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</si>
  <si>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</si>
  <si>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</si>
  <si>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</si>
  <si>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</si>
  <si>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</si>
  <si>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</si>
  <si>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</si>
  <si>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</si>
  <si>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</si>
  <si>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</si>
  <si>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</si>
  <si>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</si>
  <si>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</si>
  <si>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</si>
  <si>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</si>
  <si>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</si>
  <si>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</si>
  <si>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</si>
  <si>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</si>
  <si>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</si>
  <si>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</si>
  <si>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</si>
  <si>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</si>
  <si>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</si>
  <si>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</si>
  <si>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</si>
  <si>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</si>
  <si>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</si>
  <si>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</si>
  <si>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</si>
  <si>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</si>
  <si>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</si>
  <si>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</si>
  <si>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</si>
  <si>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</si>
  <si>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</si>
  <si>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</si>
  <si>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</si>
  <si>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</si>
  <si>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</si>
  <si>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</si>
  <si>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</si>
  <si>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</si>
  <si>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</si>
  <si>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</si>
  <si>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</si>
  <si>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</si>
  <si>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</si>
  <si>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</si>
  <si>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</si>
  <si>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</si>
  <si>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</si>
  <si>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</si>
  <si>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</si>
  <si>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</si>
  <si>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</si>
  <si>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</si>
  <si>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</si>
  <si>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</si>
  <si>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</si>
  <si>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</si>
  <si>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</si>
  <si>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</si>
  <si>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</si>
  <si>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</si>
  <si>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</si>
  <si>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</si>
  <si>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</si>
  <si>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</si>
  <si>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</si>
  <si>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</si>
  <si>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</si>
  <si>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</si>
  <si>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</si>
  <si>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</si>
  <si>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</si>
  <si>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</si>
  <si>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</si>
  <si>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</si>
  <si>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</si>
  <si>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</si>
  <si>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</si>
  <si>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</si>
  <si>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</si>
  <si>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</si>
  <si>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</si>
  <si>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</si>
  <si>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</si>
  <si>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</si>
  <si>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</si>
  <si>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</si>
  <si>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</si>
  <si>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</si>
  <si>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</si>
  <si>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</si>
  <si>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</si>
  <si>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</si>
  <si>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</si>
  <si>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</si>
  <si>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</si>
  <si>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</si>
  <si>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</si>
  <si>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</si>
  <si>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</si>
  <si>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</si>
  <si>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</si>
  <si>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</si>
  <si>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</si>
  <si>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</si>
  <si>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</si>
  <si>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</si>
  <si>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</si>
  <si>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</si>
  <si>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</si>
  <si>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</si>
  <si>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</si>
  <si>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</si>
  <si>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</si>
  <si>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</si>
  <si>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</si>
  <si>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</si>
  <si>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</si>
  <si>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</si>
  <si>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</si>
  <si>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</si>
  <si>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</si>
  <si>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</si>
  <si>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</si>
  <si>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</si>
  <si>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</si>
  <si>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</si>
  <si>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</si>
  <si>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</si>
  <si>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</si>
  <si>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</si>
  <si>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</si>
  <si>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</si>
  <si>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</si>
  <si>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</si>
  <si>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</si>
  <si>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</si>
  <si>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</si>
  <si>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</si>
  <si>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</si>
  <si>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</si>
  <si>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</si>
  <si>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</si>
  <si>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</si>
  <si>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</si>
  <si>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</si>
  <si>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</si>
  <si>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</si>
  <si>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</si>
  <si>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</si>
  <si>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</si>
  <si>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</si>
  <si>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</si>
  <si>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</si>
  <si>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</si>
  <si>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</si>
  <si>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</si>
  <si>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</si>
  <si>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</si>
  <si>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</si>
  <si>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</si>
  <si>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</si>
  <si>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</si>
  <si>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</si>
  <si>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</si>
  <si>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</si>
  <si>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</si>
  <si>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</si>
  <si>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</si>
  <si>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</si>
  <si>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</si>
  <si>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</si>
  <si>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</si>
  <si>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</si>
  <si>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</si>
  <si>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</si>
  <si>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</si>
  <si>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</si>
  <si>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</si>
  <si>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</si>
  <si>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</si>
  <si>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</si>
  <si>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</si>
  <si>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</si>
  <si>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</si>
  <si>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</si>
  <si>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</si>
  <si>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</si>
  <si>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</si>
  <si>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</si>
  <si>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</si>
  <si>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</si>
  <si>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</si>
  <si>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</si>
  <si>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</si>
  <si>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</si>
  <si>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</si>
  <si>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</si>
  <si>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</si>
  <si>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</si>
  <si>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</si>
  <si>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</si>
  <si>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</si>
  <si>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</si>
  <si>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</si>
  <si>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</si>
  <si>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</si>
  <si>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</si>
  <si>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</si>
  <si>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</si>
  <si>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</si>
  <si>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</si>
  <si>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</si>
  <si>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</si>
  <si>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</si>
  <si>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</si>
  <si>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</si>
  <si>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</si>
  <si>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</si>
  <si>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</si>
  <si>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</si>
  <si>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</si>
  <si>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</si>
  <si>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</si>
  <si>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</si>
  <si>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</si>
  <si>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</si>
  <si>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</si>
  <si>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</si>
  <si>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</si>
  <si>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</si>
  <si>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</si>
  <si>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</si>
  <si>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</si>
  <si>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</si>
  <si>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</si>
  <si>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</si>
  <si>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</si>
  <si>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</si>
  <si>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</si>
  <si>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</si>
  <si>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</si>
  <si>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</si>
  <si>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</si>
  <si>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</si>
  <si>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</si>
  <si>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</si>
  <si>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</si>
  <si>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</si>
  <si>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</si>
  <si>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</si>
  <si>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</si>
  <si>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</si>
  <si>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</si>
  <si>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</si>
  <si>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</si>
  <si>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</si>
  <si>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</si>
  <si>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</si>
  <si>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</si>
  <si>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</si>
  <si>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</si>
  <si>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</si>
  <si>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</si>
  <si>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</si>
  <si>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</si>
  <si>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</si>
  <si>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</si>
  <si>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</si>
  <si>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</si>
  <si>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</si>
  <si>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</si>
  <si>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</si>
  <si>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</si>
  <si>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</si>
  <si>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</si>
  <si>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</si>
  <si>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</si>
  <si>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</si>
  <si>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</si>
  <si>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</si>
  <si>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</si>
  <si>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</si>
  <si>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</si>
  <si>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</si>
  <si>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</si>
  <si>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</si>
  <si>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</si>
  <si>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</si>
  <si>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</si>
  <si>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</si>
  <si>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</si>
  <si>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</si>
  <si>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</si>
  <si>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</si>
  <si>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</si>
  <si>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</si>
  <si>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</si>
  <si>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</si>
  <si>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</si>
  <si>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</si>
  <si>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</si>
  <si>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</si>
  <si>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</si>
  <si>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</si>
  <si>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</si>
  <si>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</si>
  <si>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</si>
  <si>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</si>
  <si>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</si>
  <si>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</si>
  <si>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</si>
  <si>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</si>
  <si>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</si>
  <si>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</si>
  <si>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</si>
  <si>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</si>
  <si>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</si>
  <si>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</si>
  <si>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</si>
  <si>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</si>
  <si>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</si>
  <si>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</si>
  <si>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</si>
  <si>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</si>
  <si>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</si>
  <si>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</si>
  <si>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</si>
  <si>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</si>
  <si>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</si>
  <si>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</si>
  <si>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</si>
  <si>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</si>
  <si>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</si>
  <si>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</si>
  <si>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</si>
  <si>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</si>
  <si>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</si>
  <si>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</si>
  <si>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</si>
  <si>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</si>
  <si>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</si>
  <si>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</si>
  <si>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</si>
  <si>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</si>
  <si>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</si>
  <si>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</si>
  <si>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</si>
  <si>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</si>
  <si>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</si>
  <si>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</si>
  <si>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</si>
  <si>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</si>
  <si>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</si>
  <si>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</si>
  <si>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</si>
  <si>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</si>
  <si>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</si>
  <si>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</si>
  <si>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</si>
  <si>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</si>
  <si>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</si>
  <si>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</si>
  <si>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</si>
  <si>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</si>
  <si>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</si>
  <si>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</si>
  <si>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</si>
  <si>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</si>
  <si>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</si>
  <si>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</si>
  <si>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</si>
  <si>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</si>
  <si>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</si>
  <si>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</si>
  <si>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</si>
  <si>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</si>
  <si>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</si>
  <si>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</si>
  <si>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</si>
  <si>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</si>
  <si>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</si>
  <si>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</si>
  <si>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</si>
  <si>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</si>
  <si>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</si>
  <si>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</si>
  <si>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</si>
  <si>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</si>
  <si>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</si>
  <si>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</si>
  <si>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</si>
  <si>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</si>
  <si>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</si>
  <si>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</si>
  <si>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</si>
  <si>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</si>
  <si>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</si>
  <si>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</si>
  <si>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</si>
  <si>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</si>
  <si>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</si>
  <si>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</si>
  <si>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</si>
  <si>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</si>
  <si>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</si>
  <si>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</si>
  <si>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</si>
  <si>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</si>
  <si>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</si>
  <si>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</si>
  <si>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</si>
  <si>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</si>
  <si>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</si>
  <si>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</si>
  <si>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</si>
  <si>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</si>
  <si>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</si>
  <si>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</si>
  <si>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</si>
  <si>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</si>
  <si>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</si>
  <si>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</si>
  <si>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</si>
  <si>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</si>
  <si>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</si>
  <si>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</si>
  <si>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</si>
  <si>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</si>
  <si>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</si>
  <si>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</si>
  <si>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</si>
  <si>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</si>
  <si>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</si>
  <si>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</si>
  <si>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</si>
  <si>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</si>
  <si>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</si>
  <si>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</si>
  <si>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</si>
  <si>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</si>
  <si>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</si>
  <si>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</si>
  <si>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</si>
  <si>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</si>
  <si>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</si>
  <si>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</si>
  <si>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</si>
  <si>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</si>
  <si>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</si>
  <si>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</si>
  <si>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</si>
  <si>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</si>
  <si>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</si>
  <si>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</si>
  <si>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</si>
  <si>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</si>
  <si>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</si>
  <si>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</si>
  <si>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</si>
  <si>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</si>
  <si>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</si>
  <si>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</si>
  <si>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</si>
  <si>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</si>
  <si>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</si>
  <si>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</si>
  <si>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</si>
  <si>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</si>
  <si>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</si>
  <si>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</si>
  <si>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</si>
  <si>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</si>
  <si>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</si>
  <si>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</si>
  <si>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</si>
  <si>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</si>
  <si>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</si>
  <si>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</si>
  <si>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</si>
  <si>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</si>
  <si>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</si>
  <si>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</si>
  <si>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</si>
  <si>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</si>
  <si>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</si>
  <si>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</si>
  <si>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</si>
  <si>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</si>
  <si>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</si>
  <si>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</si>
  <si>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</si>
  <si>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</si>
  <si>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</si>
  <si>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</si>
  <si>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</si>
  <si>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</si>
  <si>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</si>
  <si>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</si>
  <si>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</si>
  <si>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</si>
  <si>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</si>
  <si>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</si>
  <si>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</si>
  <si>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</si>
  <si>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</si>
  <si>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</si>
  <si>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</si>
  <si>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</si>
  <si>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</si>
  <si>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</si>
  <si>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</si>
  <si>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</si>
  <si>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</si>
  <si>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</si>
  <si>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</si>
  <si>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</si>
  <si>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</si>
  <si>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</si>
  <si>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</si>
  <si>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</si>
  <si>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</si>
  <si>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</si>
  <si>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</si>
  <si>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</si>
  <si>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</si>
  <si>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</si>
  <si>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</si>
  <si>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</si>
  <si>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</si>
  <si>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</si>
  <si>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</si>
  <si>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</si>
  <si>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</si>
  <si>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</si>
  <si>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</si>
  <si>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</si>
  <si>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</si>
  <si>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</si>
  <si>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</si>
  <si>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</si>
  <si>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</si>
  <si>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</si>
  <si>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</si>
  <si>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</si>
  <si>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</si>
  <si>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</si>
  <si>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</si>
  <si>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</si>
  <si>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</si>
  <si>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</si>
  <si>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</si>
  <si>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</si>
  <si>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</si>
  <si>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</si>
  <si>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</si>
  <si>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</si>
  <si>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</si>
  <si>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</si>
  <si>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</si>
  <si>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</si>
  <si>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</si>
  <si>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</si>
  <si>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</si>
  <si>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</si>
  <si>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</si>
  <si>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</si>
  <si>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</si>
  <si>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</si>
  <si>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</si>
  <si>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</si>
  <si>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</si>
  <si>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</si>
  <si>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</si>
  <si>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</si>
  <si>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</si>
  <si>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</si>
  <si>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</si>
  <si>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</si>
  <si>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</si>
  <si>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</si>
  <si>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</si>
  <si>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</si>
  <si>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</si>
  <si>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</si>
  <si>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</si>
  <si>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</si>
  <si>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</si>
  <si>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</si>
  <si>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</si>
  <si>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</si>
  <si>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</si>
  <si>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</si>
  <si>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</si>
  <si>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</si>
  <si>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</si>
  <si>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</si>
  <si>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</si>
  <si>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</si>
  <si>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</si>
  <si>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</si>
  <si>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</si>
  <si>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</si>
  <si>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</si>
  <si>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</si>
  <si>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</si>
  <si>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</si>
  <si>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</si>
  <si>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</si>
  <si>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</si>
  <si>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</si>
  <si>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</si>
  <si>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</si>
  <si>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</si>
  <si>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</si>
  <si>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</si>
  <si>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</si>
  <si>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</si>
  <si>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</si>
  <si>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</si>
  <si>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</si>
  <si>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</si>
  <si>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</si>
  <si>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</si>
  <si>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</si>
  <si>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</si>
  <si>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</si>
  <si>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</si>
  <si>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</si>
  <si>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</si>
  <si>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</si>
  <si>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</si>
  <si>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</si>
  <si>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</si>
  <si>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</si>
  <si>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</si>
  <si>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</si>
  <si>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</si>
  <si>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</si>
  <si>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</si>
  <si>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</si>
  <si>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</si>
  <si>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</si>
  <si>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</si>
  <si>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</si>
  <si>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</si>
  <si>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</si>
  <si>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</si>
  <si>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</si>
  <si>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</si>
  <si>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</si>
  <si>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</si>
  <si>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</si>
  <si>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</si>
  <si>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</si>
  <si>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</si>
  <si>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</si>
  <si>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</si>
  <si>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</si>
  <si>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</si>
  <si>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</si>
  <si>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</si>
  <si>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</si>
  <si>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</si>
  <si>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</si>
  <si>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</si>
  <si>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</si>
  <si>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</si>
  <si>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</si>
  <si>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</si>
  <si>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</si>
  <si>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</si>
  <si>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</si>
  <si>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</si>
  <si>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</si>
  <si>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</si>
  <si>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</si>
  <si>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</si>
  <si>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</si>
  <si>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</si>
  <si>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</si>
  <si>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</si>
  <si>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</si>
  <si>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</si>
  <si>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</si>
  <si>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</si>
  <si>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</si>
  <si>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</si>
  <si>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</si>
  <si>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</si>
  <si>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</si>
  <si>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</si>
  <si>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</si>
  <si>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</si>
  <si>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</si>
  <si>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</si>
  <si>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</si>
  <si>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</si>
  <si>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</si>
  <si>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</si>
  <si>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</si>
  <si>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</si>
  <si>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</si>
  <si>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</si>
  <si>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</si>
  <si>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</si>
  <si>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</si>
  <si>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</si>
  <si>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</si>
  <si>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</si>
  <si>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</si>
  <si>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</si>
  <si>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</si>
  <si>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</si>
  <si>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</si>
  <si>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</si>
  <si>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</si>
  <si>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</si>
  <si>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</si>
  <si>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</si>
  <si>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</si>
  <si>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</si>
  <si>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</si>
  <si>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</si>
  <si>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</si>
  <si>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</si>
  <si>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</si>
  <si>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</si>
  <si>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</si>
  <si>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</si>
  <si>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</si>
  <si>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</si>
  <si>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</si>
  <si>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</si>
  <si>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</si>
  <si>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</si>
  <si>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</si>
  <si>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</si>
  <si>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</si>
  <si>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</si>
  <si>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</si>
  <si>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</si>
  <si>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</si>
  <si>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</si>
  <si>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</si>
  <si>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</si>
  <si>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</si>
  <si>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</si>
  <si>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</si>
  <si>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</si>
  <si>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</si>
  <si>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</si>
  <si>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</si>
  <si>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</si>
  <si>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</si>
  <si>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</si>
  <si>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</si>
  <si>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</si>
  <si>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</si>
  <si>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</si>
  <si>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</si>
  <si>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</si>
  <si>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</si>
  <si>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</si>
  <si>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</si>
  <si>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</si>
  <si>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</si>
  <si>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</si>
  <si>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</si>
  <si>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</si>
  <si>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</si>
  <si>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</si>
  <si>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</si>
  <si>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</si>
  <si>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</si>
  <si>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</si>
  <si>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</si>
  <si>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</si>
  <si>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</si>
  <si>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</si>
  <si>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</si>
  <si>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</si>
  <si>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</si>
  <si>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</si>
  <si>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</si>
  <si>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</si>
  <si>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</si>
  <si>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</si>
  <si>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</si>
  <si>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</si>
  <si>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</si>
  <si>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</si>
  <si>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</si>
  <si>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</si>
  <si>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</si>
  <si>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</si>
  <si>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</si>
  <si>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</si>
  <si>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</si>
  <si>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</si>
  <si>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</si>
  <si>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</si>
  <si>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</si>
  <si>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</si>
  <si>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</si>
  <si>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</si>
  <si>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</si>
  <si>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</si>
  <si>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</si>
  <si>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</si>
  <si>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</si>
  <si>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</si>
  <si>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</si>
  <si>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</si>
  <si>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</si>
  <si>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</si>
  <si>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</si>
  <si>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</si>
  <si>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</si>
  <si>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</si>
  <si>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</si>
  <si>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</si>
  <si>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</si>
  <si>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</si>
  <si>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</si>
  <si>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</si>
  <si>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</si>
  <si>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</si>
  <si>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</si>
  <si>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</si>
  <si>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</si>
  <si>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</si>
  <si>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</si>
  <si>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</si>
  <si>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</si>
  <si>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</si>
  <si>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</si>
  <si>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</si>
  <si>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</si>
  <si>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</si>
  <si>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</si>
  <si>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</si>
  <si>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</si>
  <si>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</si>
  <si>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</si>
  <si>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</si>
  <si>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</si>
  <si>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</si>
  <si>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</si>
  <si>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</si>
  <si>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</si>
  <si>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</si>
  <si>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</si>
  <si>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</si>
  <si>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</si>
  <si>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</si>
  <si>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</si>
  <si>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</si>
  <si>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</si>
  <si>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</si>
  <si>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</si>
  <si>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</si>
  <si>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</si>
  <si>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</si>
  <si>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</si>
  <si>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</si>
  <si>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</si>
  <si>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</si>
  <si>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</si>
  <si>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</si>
  <si>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</si>
  <si>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</si>
  <si>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</si>
  <si>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</si>
  <si>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</si>
  <si>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</si>
  <si>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</si>
  <si>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</si>
  <si>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</si>
  <si>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</si>
  <si>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</si>
  <si>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</si>
  <si>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</si>
  <si>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</si>
  <si>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</si>
  <si>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</si>
  <si>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</si>
  <si>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</si>
  <si>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</si>
  <si>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</si>
  <si>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</si>
  <si>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</si>
  <si>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</si>
  <si>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</si>
  <si>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</si>
  <si>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</si>
  <si>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</si>
  <si>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</si>
  <si>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</si>
  <si>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</si>
  <si>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</si>
  <si>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</si>
  <si>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</si>
  <si>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</si>
  <si>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</si>
  <si>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</si>
  <si>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</si>
  <si>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</si>
  <si>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</si>
  <si>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</si>
  <si>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</si>
  <si>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</si>
  <si>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</si>
  <si>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</si>
  <si>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</si>
  <si>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</si>
  <si>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</si>
  <si>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</si>
  <si>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</si>
  <si>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</si>
  <si>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</si>
  <si>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</si>
  <si>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</si>
  <si>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</si>
  <si>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</si>
  <si>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</si>
  <si>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</si>
  <si>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</si>
  <si>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</si>
  <si>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</si>
  <si>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</si>
  <si>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</si>
  <si>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</si>
  <si>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</si>
  <si>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</si>
  <si>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</si>
  <si>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</si>
  <si>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</si>
  <si>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</si>
  <si>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</si>
  <si>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</si>
  <si>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</si>
  <si>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</si>
  <si>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</si>
  <si>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</si>
  <si>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</si>
  <si>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</si>
  <si>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</si>
  <si>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</si>
  <si>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</si>
  <si>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</si>
  <si>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</si>
  <si>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</si>
  <si>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</si>
  <si>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</si>
  <si>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</si>
  <si>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</si>
  <si>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</si>
  <si>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</si>
  <si>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</si>
  <si>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</si>
  <si>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</si>
  <si>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</si>
  <si>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</si>
  <si>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</si>
  <si>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</si>
  <si>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</si>
  <si>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</si>
  <si>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</si>
  <si>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</si>
  <si>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</si>
  <si>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</si>
  <si>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</si>
  <si>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</si>
  <si>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</si>
  <si>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</si>
  <si>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</si>
  <si>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</si>
  <si>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</si>
  <si>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</si>
  <si>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</si>
  <si>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</si>
  <si>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</si>
  <si>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</si>
  <si>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</si>
  <si>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</si>
  <si>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</si>
  <si>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</si>
  <si>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</si>
  <si>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</si>
  <si>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</si>
  <si>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</si>
  <si>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</si>
  <si>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</si>
  <si>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</si>
  <si>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</si>
  <si>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</si>
  <si>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</si>
  <si>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</si>
  <si>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</si>
  <si>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</si>
  <si>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</si>
  <si>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</si>
  <si>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</si>
  <si>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</si>
  <si>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</si>
  <si>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</si>
  <si>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</si>
  <si>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</si>
  <si>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</si>
  <si>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</si>
  <si>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</si>
  <si>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</si>
  <si>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</si>
  <si>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</si>
  <si>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</si>
  <si>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</si>
  <si>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</si>
  <si>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</si>
  <si>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</si>
  <si>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</si>
  <si>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</si>
  <si>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</si>
  <si>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</si>
  <si>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</si>
  <si>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</si>
  <si>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</si>
  <si>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</si>
  <si>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</si>
  <si>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</si>
  <si>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</si>
  <si>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</si>
  <si>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</si>
  <si>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</si>
  <si>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</si>
  <si>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</si>
  <si>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</si>
  <si>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</si>
  <si>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</si>
  <si>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</si>
  <si>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</si>
  <si>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</si>
  <si>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</si>
  <si>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</si>
  <si>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</si>
  <si>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</si>
  <si>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</si>
  <si>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</si>
  <si>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</si>
  <si>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</si>
  <si>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</si>
  <si>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</si>
  <si>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</si>
  <si>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</si>
  <si>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</si>
  <si>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</si>
  <si>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</si>
  <si>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</si>
  <si>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</si>
  <si>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</si>
  <si>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</si>
  <si>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</si>
  <si>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</si>
  <si>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</si>
  <si>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</si>
  <si>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</si>
  <si>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</si>
  <si>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</si>
  <si>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</si>
  <si>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</si>
  <si>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</si>
  <si>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</si>
  <si>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</si>
  <si>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</si>
  <si>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</si>
  <si>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</si>
  <si>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</si>
  <si>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</si>
  <si>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</si>
  <si>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</si>
  <si>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</si>
  <si>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</si>
  <si>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</si>
  <si>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</si>
  <si>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</si>
  <si>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</si>
  <si>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</si>
  <si>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</si>
  <si>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</si>
  <si>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</si>
  <si>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</si>
  <si>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</si>
  <si>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</si>
  <si>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</si>
  <si>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</si>
  <si>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</si>
  <si>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</si>
  <si>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</si>
  <si>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</si>
  <si>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</si>
  <si>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</si>
  <si>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</si>
  <si>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</si>
  <si>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</si>
  <si>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</si>
  <si>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</si>
  <si>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</si>
  <si>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</si>
  <si>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</si>
  <si>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</si>
  <si>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</si>
  <si>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</si>
  <si>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</si>
  <si>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</si>
  <si>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</si>
  <si>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</si>
  <si>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</si>
  <si>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</si>
  <si>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</si>
  <si>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</si>
  <si>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</si>
  <si>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</si>
  <si>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</si>
  <si>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</si>
  <si>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</si>
  <si>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</si>
  <si>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</si>
  <si>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</si>
  <si>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</si>
  <si>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</si>
  <si>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</si>
  <si>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</si>
  <si>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</si>
  <si>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</si>
  <si>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</si>
  <si>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</si>
  <si>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</si>
  <si>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</si>
  <si>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</si>
  <si>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</si>
  <si>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</si>
  <si>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</si>
  <si>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</si>
  <si>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</si>
  <si>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</si>
  <si>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</si>
  <si>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</si>
  <si>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</si>
  <si>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</si>
  <si>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</si>
  <si>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</si>
  <si>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</si>
  <si>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</si>
  <si>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</si>
  <si>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</si>
  <si>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</si>
  <si>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</si>
  <si>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</si>
  <si>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</si>
  <si>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</si>
  <si>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</si>
  <si>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</si>
  <si>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</si>
  <si>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</si>
  <si>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</si>
  <si>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</si>
  <si>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</si>
  <si>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</si>
  <si>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</si>
  <si>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</si>
  <si>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</si>
  <si>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</si>
  <si>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</si>
  <si>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</si>
  <si>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</si>
  <si>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</si>
  <si>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</si>
  <si>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</si>
  <si>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</si>
  <si>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</si>
  <si>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</si>
  <si>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</si>
  <si>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</si>
  <si>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</si>
  <si>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</si>
  <si>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</si>
  <si>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</si>
  <si>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</si>
  <si>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</si>
  <si>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</si>
  <si>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</si>
  <si>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</si>
  <si>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</si>
  <si>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</si>
  <si>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</si>
  <si>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</si>
  <si>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</si>
  <si>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</si>
  <si>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</si>
  <si>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</si>
  <si>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</si>
  <si>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</si>
  <si>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</si>
  <si>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</si>
  <si>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</si>
  <si>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</si>
  <si>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</si>
  <si>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</si>
  <si>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</si>
  <si>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</si>
  <si>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</si>
  <si>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</si>
  <si>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</si>
  <si>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</si>
  <si>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</si>
  <si>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</si>
  <si>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</si>
  <si>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</si>
  <si>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</si>
  <si>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</si>
  <si>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</si>
  <si>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</si>
  <si>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</si>
  <si>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</si>
  <si>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</si>
  <si>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</si>
  <si>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</si>
  <si>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</si>
  <si>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</si>
  <si>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</si>
  <si>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</si>
  <si>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</si>
  <si>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</si>
  <si>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</si>
  <si>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</si>
  <si>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</si>
  <si>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</si>
  <si>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</si>
  <si>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</si>
  <si>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</si>
  <si>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</si>
  <si>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</si>
  <si>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</si>
  <si>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</si>
  <si>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</si>
  <si>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</si>
  <si>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</si>
  <si>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</si>
  <si>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</si>
  <si>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</si>
  <si>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</si>
  <si>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</si>
  <si>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</si>
  <si>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</si>
  <si>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</si>
  <si>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</si>
  <si>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</si>
  <si>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</si>
  <si>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</si>
  <si>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</si>
  <si>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</si>
  <si>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</si>
  <si>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</si>
  <si>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</si>
  <si>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</si>
  <si>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</si>
  <si>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</si>
  <si>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</si>
  <si>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</si>
  <si>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</si>
  <si>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</si>
  <si>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</si>
  <si>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</si>
  <si>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</si>
  <si>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</si>
  <si>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</si>
  <si>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</si>
  <si>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</si>
  <si>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</si>
  <si>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</si>
  <si>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</si>
  <si>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</si>
  <si>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</si>
  <si>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</si>
  <si>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</si>
  <si>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</si>
  <si>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</si>
  <si>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</si>
  <si>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</si>
  <si>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</si>
  <si>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</si>
  <si>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</si>
  <si>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</si>
  <si>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</si>
  <si>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</si>
  <si>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</si>
  <si>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</si>
  <si>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</si>
  <si>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</si>
  <si>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</si>
  <si>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</si>
  <si>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</si>
  <si>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</si>
  <si>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</si>
  <si>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</si>
  <si>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</si>
  <si>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</si>
  <si>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</si>
  <si>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</si>
  <si>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</si>
  <si>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</si>
  <si>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</si>
  <si>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</si>
  <si>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</si>
  <si>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</si>
  <si>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</si>
  <si>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</si>
  <si>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</si>
  <si>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</si>
  <si>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</si>
  <si>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</si>
  <si>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</si>
  <si>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</si>
  <si>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</si>
  <si>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</si>
  <si>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</si>
  <si>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</si>
  <si>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</si>
  <si>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</si>
  <si>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</si>
  <si>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</si>
  <si>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</si>
  <si>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</si>
  <si>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</si>
  <si>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</si>
  <si>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</si>
  <si>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</si>
  <si>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</si>
  <si>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</si>
  <si>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</si>
  <si>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</si>
  <si>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</si>
  <si>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</si>
  <si>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</si>
  <si>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</si>
  <si>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</si>
  <si>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</si>
  <si>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</si>
  <si>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</si>
  <si>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</si>
  <si>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</si>
  <si>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</si>
  <si>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</si>
  <si>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</si>
  <si>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</si>
  <si>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</si>
  <si>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</si>
  <si>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</si>
  <si>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</si>
  <si>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</si>
  <si>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</si>
  <si>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</si>
  <si>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</si>
  <si>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</si>
  <si>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</si>
  <si>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</si>
  <si>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</si>
  <si>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</si>
  <si>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</si>
  <si>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</si>
  <si>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</si>
  <si>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</si>
  <si>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</si>
  <si>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</si>
  <si>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</si>
  <si>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</si>
  <si>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</si>
  <si>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</si>
  <si>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</si>
  <si>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</si>
  <si>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</si>
  <si>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</si>
  <si>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</si>
  <si>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</si>
  <si>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</si>
  <si>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</si>
  <si>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</si>
  <si>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</si>
  <si>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</si>
  <si>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</si>
  <si>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</si>
  <si>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</si>
  <si>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</si>
  <si>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</si>
  <si>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</si>
  <si>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</si>
  <si>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</si>
  <si>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</si>
  <si>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</si>
  <si>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</si>
  <si>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</si>
  <si>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</si>
  <si>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</si>
  <si>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</si>
  <si>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</si>
  <si>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</si>
  <si>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</si>
  <si>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</si>
  <si>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</si>
  <si>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</si>
  <si>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</si>
  <si>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</si>
  <si>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</si>
  <si>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</si>
  <si>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</si>
  <si>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</si>
  <si>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</si>
  <si>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</si>
  <si>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</si>
  <si>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</si>
  <si>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</si>
  <si>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</si>
  <si>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</si>
  <si>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</si>
  <si>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</si>
  <si>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</si>
  <si>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</si>
  <si>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</si>
  <si>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</si>
  <si>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</si>
  <si>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</si>
  <si>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</si>
  <si>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</si>
  <si>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</si>
  <si>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</si>
  <si>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</si>
  <si>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</si>
  <si>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</si>
  <si>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</si>
  <si>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</si>
  <si>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</si>
  <si>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</si>
  <si>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</si>
  <si>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</si>
  <si>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</si>
  <si>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</si>
  <si>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</si>
  <si>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</si>
  <si>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</si>
  <si>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</si>
  <si>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</si>
  <si>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</si>
  <si>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</si>
  <si>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</si>
  <si>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</si>
  <si>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</si>
  <si>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</si>
  <si>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</si>
  <si>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</si>
  <si>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</si>
  <si>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</si>
  <si>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</si>
  <si>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</si>
  <si>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</si>
  <si>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</si>
  <si>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</si>
  <si>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</si>
  <si>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</si>
  <si>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</si>
  <si>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</si>
  <si>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</si>
  <si>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</si>
  <si>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</si>
  <si>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</si>
  <si>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</si>
  <si>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</si>
  <si>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</si>
  <si>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</si>
  <si>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</si>
  <si>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</si>
  <si>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</si>
  <si>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</si>
  <si>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</si>
  <si>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</si>
  <si>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</si>
  <si>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</si>
  <si>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</si>
  <si>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</si>
  <si>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</si>
  <si>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</si>
  <si>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</si>
  <si>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</si>
  <si>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</si>
  <si>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</si>
  <si>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</si>
  <si>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</si>
  <si>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</si>
  <si>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</si>
  <si>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</si>
  <si>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</si>
  <si>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</si>
  <si>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</si>
  <si>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</si>
  <si>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</si>
  <si>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</si>
  <si>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</si>
  <si>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</si>
  <si>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</si>
  <si>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</si>
  <si>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</si>
  <si>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</si>
  <si>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</si>
  <si>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</si>
  <si>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</si>
  <si>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</si>
  <si>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</si>
  <si>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</si>
  <si>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</si>
  <si>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</si>
  <si>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</si>
  <si>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</si>
  <si>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</si>
  <si>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</si>
  <si>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</si>
  <si>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</si>
  <si>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</si>
  <si>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</si>
  <si>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</si>
  <si>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</si>
  <si>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</si>
  <si>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</si>
  <si>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</si>
  <si>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</si>
  <si>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</si>
  <si>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</si>
  <si>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</si>
  <si>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</si>
  <si>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</si>
  <si>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</si>
  <si>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</si>
  <si>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</si>
  <si>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</si>
  <si>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</si>
  <si>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</si>
  <si>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</si>
  <si>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</si>
  <si>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</si>
  <si>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</si>
  <si>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</si>
  <si>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</si>
  <si>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</si>
  <si>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</si>
  <si>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</si>
  <si>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</si>
  <si>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</si>
  <si>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</si>
  <si>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</si>
  <si>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</si>
  <si>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</si>
  <si>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</si>
  <si>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</si>
  <si>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</si>
  <si>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</si>
  <si>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</si>
  <si>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</si>
  <si>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</si>
  <si>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</si>
  <si>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</si>
  <si>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</si>
  <si>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</si>
  <si>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</si>
  <si>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</si>
  <si>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</si>
  <si>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</si>
  <si>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</si>
  <si>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</si>
  <si>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</si>
  <si>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</si>
  <si>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</si>
  <si>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</si>
  <si>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</si>
  <si>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</si>
  <si>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</si>
  <si>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</si>
  <si>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</si>
  <si>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</si>
  <si>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</si>
  <si>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</si>
  <si>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</si>
  <si>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</si>
  <si>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</si>
  <si>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</si>
  <si>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</si>
  <si>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</si>
  <si>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</si>
  <si>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</si>
  <si>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</si>
  <si>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</si>
  <si>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</si>
  <si>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</si>
  <si>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</si>
  <si>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</si>
  <si>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</si>
  <si>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</si>
  <si>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</si>
  <si>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</si>
  <si>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</si>
  <si>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</si>
  <si>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</si>
  <si>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</si>
  <si>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</si>
  <si>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</si>
  <si>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</si>
  <si>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</si>
  <si>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</si>
  <si>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</si>
  <si>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</si>
  <si>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</si>
  <si>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</si>
  <si>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</si>
  <si>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</si>
  <si>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</si>
  <si>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</si>
  <si>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</si>
  <si>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</si>
  <si>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</si>
  <si>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</si>
  <si>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</si>
  <si>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</si>
  <si>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</si>
  <si>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</si>
  <si>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</si>
  <si>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</si>
  <si>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</si>
  <si>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</si>
  <si>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</si>
  <si>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</si>
  <si>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</si>
  <si>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</si>
  <si>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</si>
  <si>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</si>
  <si>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</si>
  <si>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</si>
  <si>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</si>
  <si>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</si>
  <si>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</si>
  <si>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</si>
  <si>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</si>
  <si>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</si>
  <si>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</si>
  <si>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</si>
  <si>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</si>
  <si>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</si>
  <si>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</si>
  <si>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</si>
  <si>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</si>
  <si>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</si>
  <si>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</si>
  <si>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</si>
  <si>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</si>
  <si>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</si>
  <si>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</si>
  <si>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</si>
  <si>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</si>
  <si>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</si>
  <si>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</si>
  <si>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</si>
  <si>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</si>
  <si>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</si>
  <si>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</si>
  <si>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</si>
  <si>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</si>
  <si>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</si>
  <si>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</si>
  <si>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</si>
  <si>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</si>
  <si>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</si>
  <si>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</si>
  <si>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</si>
  <si>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</si>
  <si>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</si>
  <si>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</si>
  <si>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</si>
  <si>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</si>
  <si>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</si>
  <si>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</si>
  <si>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</si>
  <si>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</si>
  <si>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</si>
  <si>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</si>
  <si>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</si>
  <si>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</si>
  <si>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</si>
  <si>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</si>
  <si>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</si>
  <si>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</si>
  <si>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</si>
  <si>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</si>
  <si>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</si>
  <si>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</si>
  <si>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</si>
  <si>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</si>
  <si>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</si>
  <si>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</si>
  <si>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</si>
  <si>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</si>
  <si>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</si>
  <si>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</si>
  <si>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</si>
  <si>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</si>
  <si>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</si>
  <si>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</si>
  <si>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</si>
  <si>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</si>
  <si>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</si>
  <si>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</si>
  <si>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</si>
  <si>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</si>
  <si>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</si>
  <si>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</si>
  <si>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</si>
  <si>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</si>
  <si>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</si>
  <si>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</si>
  <si>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</si>
  <si>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</si>
  <si>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</si>
  <si>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</si>
  <si>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</si>
  <si>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</si>
  <si>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</si>
  <si>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</si>
  <si>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</si>
  <si>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</si>
  <si>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</si>
  <si>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</si>
  <si>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</si>
  <si>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</si>
  <si>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</si>
  <si>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</si>
  <si>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</si>
  <si>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</si>
  <si>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</si>
  <si>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</si>
  <si>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</si>
  <si>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</si>
  <si>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</si>
  <si>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</si>
  <si>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</si>
  <si>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</si>
  <si>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</si>
  <si>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</si>
  <si>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</si>
  <si>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</si>
  <si>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</si>
  <si>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</si>
  <si>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</si>
  <si>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</si>
  <si>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</si>
  <si>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</si>
  <si>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</si>
  <si>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</si>
  <si>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</si>
  <si>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</si>
  <si>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</si>
  <si>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</si>
  <si>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</si>
  <si>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</si>
  <si>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</si>
  <si>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</si>
  <si>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</si>
  <si>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</si>
  <si>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</si>
  <si>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</si>
  <si>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</si>
  <si>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</si>
  <si>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</si>
  <si>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</si>
  <si>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</si>
  <si>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</si>
  <si>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</si>
  <si>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</si>
  <si>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</si>
  <si>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</si>
  <si>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</si>
  <si>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</si>
  <si>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</si>
  <si>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</si>
  <si>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</si>
  <si>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</si>
  <si>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</si>
  <si>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</si>
  <si>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</si>
  <si>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</si>
  <si>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</si>
  <si>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</si>
  <si>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</si>
  <si>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</si>
  <si>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</si>
  <si>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</si>
  <si>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</si>
  <si>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</si>
  <si>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</si>
  <si>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</si>
  <si>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</si>
  <si>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</si>
  <si>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</si>
  <si>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</si>
  <si>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</si>
  <si>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</si>
  <si>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</si>
  <si>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</si>
  <si>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</si>
  <si>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</si>
  <si>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</si>
  <si>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</si>
  <si>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</si>
  <si>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</si>
  <si>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</si>
  <si>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</si>
  <si>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</si>
  <si>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</si>
  <si>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</si>
  <si>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</si>
  <si>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</si>
  <si>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</si>
  <si>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</si>
  <si>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</si>
  <si>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</si>
  <si>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</si>
  <si>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</si>
  <si>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</si>
  <si>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</si>
  <si>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</si>
  <si>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</si>
  <si>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</si>
  <si>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</si>
  <si>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</si>
  <si>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</si>
  <si>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</si>
  <si>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</si>
  <si>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</si>
  <si>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</si>
  <si>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</si>
  <si>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</si>
  <si>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</si>
  <si>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</si>
  <si>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</si>
  <si>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</si>
  <si>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</si>
  <si>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</si>
  <si>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</si>
  <si>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</si>
  <si>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</si>
  <si>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</si>
  <si>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</si>
  <si>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</si>
  <si>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</si>
  <si>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</si>
  <si>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</si>
  <si>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</si>
  <si>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</si>
  <si>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</si>
  <si>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</si>
  <si>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</si>
  <si>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</si>
  <si>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</si>
  <si>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</si>
  <si>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</si>
  <si>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</si>
  <si>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</si>
  <si>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</si>
  <si>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</si>
  <si>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</si>
  <si>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</si>
  <si>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</si>
  <si>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</si>
  <si>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</si>
  <si>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</si>
  <si>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</si>
  <si>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</si>
  <si>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</si>
  <si>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</si>
  <si>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</si>
  <si>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</si>
  <si>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</si>
  <si>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</si>
  <si>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</si>
  <si>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</si>
  <si>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</si>
  <si>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</si>
  <si>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</si>
  <si>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</si>
  <si>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</si>
  <si>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</si>
  <si>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</si>
  <si>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</si>
  <si>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</si>
  <si>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</si>
  <si>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</si>
  <si>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</si>
  <si>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</si>
  <si>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</si>
  <si>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</si>
  <si>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</si>
  <si>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</si>
  <si>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</si>
  <si>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</si>
  <si>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</si>
  <si>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</si>
  <si>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</si>
  <si>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</si>
  <si>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</si>
  <si>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</si>
  <si>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</si>
  <si>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</si>
  <si>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</si>
  <si>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</si>
  <si>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</si>
  <si>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</si>
  <si>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</si>
  <si>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</si>
  <si>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</si>
  <si>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</si>
  <si>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</si>
  <si>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</si>
  <si>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</si>
  <si>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</si>
  <si>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</si>
  <si>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</si>
  <si>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</si>
  <si>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</si>
  <si>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</si>
  <si>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</si>
  <si>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</si>
  <si>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</si>
  <si>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</si>
  <si>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</si>
  <si>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</si>
  <si>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</si>
  <si>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</si>
  <si>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</si>
  <si>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</si>
  <si>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</si>
  <si>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</si>
  <si>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</si>
  <si>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</si>
  <si>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</si>
  <si>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</si>
  <si>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</si>
  <si>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</si>
  <si>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</si>
  <si>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</si>
  <si>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</si>
  <si>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</si>
  <si>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</si>
  <si>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</si>
  <si>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</si>
  <si>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</si>
  <si>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</si>
  <si>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</si>
  <si>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</si>
  <si>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</si>
  <si>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</si>
  <si>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</si>
  <si>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</si>
  <si>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</si>
  <si>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</si>
  <si>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</si>
  <si>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</si>
  <si>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</si>
  <si>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</si>
  <si>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</si>
  <si>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</si>
  <si>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</si>
  <si>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</si>
  <si>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</si>
  <si>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</si>
  <si>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</si>
  <si>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</si>
  <si>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</si>
  <si>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</si>
  <si>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</si>
  <si>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</si>
  <si>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</si>
  <si>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</si>
  <si>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</si>
  <si>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</si>
  <si>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</si>
  <si>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</si>
  <si>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</si>
  <si>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</si>
  <si>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</si>
  <si>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</si>
  <si>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</si>
  <si>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</si>
  <si>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</si>
  <si>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</si>
  <si>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</si>
  <si>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</si>
  <si>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</si>
  <si>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</si>
  <si>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</si>
  <si>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</si>
  <si>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</si>
  <si>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</si>
  <si>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</si>
  <si>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</si>
  <si>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</si>
  <si>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</si>
  <si>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</si>
  <si>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</si>
  <si>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</si>
  <si>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</si>
  <si>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</si>
  <si>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</si>
  <si>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</si>
  <si>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</si>
  <si>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</si>
  <si>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</si>
  <si>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</si>
  <si>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</si>
  <si>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</si>
  <si>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</si>
  <si>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</si>
  <si>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</si>
  <si>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</si>
  <si>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</si>
  <si>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</si>
  <si>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</si>
  <si>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</si>
  <si>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</si>
  <si>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</si>
  <si>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</si>
  <si>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</si>
  <si>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</si>
  <si>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</si>
  <si>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</si>
  <si>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</si>
  <si>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</si>
  <si>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</si>
  <si>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</si>
  <si>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</si>
  <si>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</si>
  <si>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</si>
  <si>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</si>
  <si>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</si>
  <si>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</si>
  <si>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</si>
  <si>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</si>
  <si>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</si>
  <si>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</si>
  <si>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</si>
  <si>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</si>
  <si>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</si>
  <si>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</si>
  <si>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</si>
  <si>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</si>
  <si>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</si>
  <si>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</si>
  <si>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</si>
  <si>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</si>
  <si>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</si>
  <si>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</si>
  <si>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</si>
  <si>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</si>
  <si>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</si>
  <si>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</si>
  <si>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</si>
  <si>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</si>
  <si>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</si>
  <si>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</si>
  <si>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</si>
  <si>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</si>
  <si>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</si>
  <si>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</si>
  <si>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</si>
  <si>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</si>
  <si>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</si>
  <si>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</si>
  <si>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</si>
  <si>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</si>
  <si>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</si>
  <si>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</si>
  <si>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</si>
  <si>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</si>
  <si>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</si>
  <si>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</si>
  <si>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</si>
  <si>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</si>
  <si>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</si>
  <si>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</si>
  <si>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</si>
  <si>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</si>
  <si>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</si>
  <si>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</si>
  <si>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</si>
  <si>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</si>
  <si>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</si>
  <si>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</si>
  <si>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</si>
  <si>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</si>
  <si>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</si>
  <si>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</si>
  <si>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</si>
  <si>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</si>
  <si>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</si>
  <si>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</si>
  <si>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</si>
  <si>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</si>
  <si>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</si>
  <si>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</si>
  <si>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</si>
  <si>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</si>
  <si>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</si>
  <si>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</si>
  <si>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</si>
  <si>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</si>
  <si>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</si>
  <si>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</si>
  <si>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</si>
  <si>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</si>
  <si>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</si>
  <si>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</si>
  <si>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</si>
  <si>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</si>
  <si>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</si>
  <si>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</si>
  <si>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</si>
  <si>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</si>
  <si>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</si>
  <si>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</si>
  <si>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</si>
  <si>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</si>
  <si>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</si>
  <si>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</si>
  <si>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</si>
  <si>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</si>
  <si>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</si>
  <si>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</si>
  <si>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</si>
  <si>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</si>
  <si>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</si>
  <si>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</si>
  <si>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</si>
  <si>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</si>
  <si>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</si>
  <si>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</si>
  <si>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</si>
  <si>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</si>
  <si>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</si>
  <si>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</si>
  <si>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</si>
  <si>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</si>
  <si>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</si>
  <si>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</si>
  <si>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</si>
  <si>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</si>
  <si>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</si>
  <si>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</si>
  <si>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</si>
  <si>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</si>
  <si>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</si>
  <si>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</si>
  <si>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</si>
  <si>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</si>
  <si>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</si>
  <si>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</si>
  <si>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</si>
  <si>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</si>
  <si>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</si>
  <si>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</si>
  <si>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</si>
  <si>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</si>
  <si>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</si>
  <si>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</si>
  <si>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</si>
  <si>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</si>
  <si>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</si>
  <si>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</si>
  <si>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</si>
  <si>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</si>
  <si>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</si>
  <si>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</si>
  <si>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</si>
  <si>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</si>
  <si>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</si>
  <si>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</si>
  <si>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</si>
  <si>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</si>
  <si>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</si>
  <si>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</si>
  <si>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</si>
  <si>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</si>
  <si>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</si>
  <si>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</si>
  <si>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</si>
  <si>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</si>
  <si>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</si>
  <si>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</si>
  <si>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</si>
  <si>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</si>
  <si>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</si>
  <si>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</si>
  <si>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</si>
  <si>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</si>
  <si>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</si>
  <si>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</si>
  <si>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</si>
  <si>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</si>
  <si>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</si>
  <si>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</si>
  <si>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</si>
  <si>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</si>
  <si>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</si>
  <si>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</si>
  <si>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</si>
  <si>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</si>
  <si>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</si>
  <si>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</si>
  <si>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</si>
  <si>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</si>
  <si>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</si>
  <si>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</si>
  <si>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</si>
  <si>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</si>
  <si>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</si>
  <si>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</si>
  <si>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</si>
  <si>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</si>
  <si>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</si>
  <si>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</si>
  <si>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</si>
  <si>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</si>
  <si>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</si>
  <si>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</si>
  <si>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</si>
  <si>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</si>
  <si>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</si>
  <si>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</si>
  <si>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</si>
  <si>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</si>
  <si>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</si>
  <si>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</si>
  <si>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</si>
  <si>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</si>
  <si>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</si>
  <si>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</si>
  <si>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</si>
  <si>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</si>
  <si>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</si>
  <si>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</si>
  <si>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</si>
  <si>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</si>
  <si>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</si>
  <si>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</si>
  <si>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</si>
  <si>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</si>
  <si>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</si>
  <si>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</si>
  <si>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</si>
  <si>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</si>
  <si>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</si>
  <si>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</si>
  <si>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</si>
  <si>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</si>
  <si>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</si>
  <si>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</si>
  <si>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</si>
  <si>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</si>
  <si>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</si>
  <si>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</si>
  <si>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</si>
  <si>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</si>
  <si>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</si>
  <si>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</si>
  <si>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</si>
  <si>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</si>
  <si>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</si>
  <si>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</si>
  <si>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</si>
  <si>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</si>
  <si>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</si>
  <si>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</si>
  <si>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</si>
  <si>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</si>
  <si>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</si>
  <si>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</si>
  <si>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</si>
  <si>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</si>
  <si>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</si>
  <si>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</si>
  <si>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</si>
  <si>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</si>
  <si>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</si>
  <si>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</si>
  <si>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</si>
  <si>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</si>
  <si>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</si>
  <si>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</si>
  <si>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</si>
  <si>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</si>
  <si>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</si>
  <si>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</si>
  <si>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</si>
  <si>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</si>
  <si>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</si>
  <si>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</si>
  <si>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</si>
  <si>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</si>
  <si>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</si>
  <si>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</si>
  <si>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</si>
  <si>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</si>
  <si>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</si>
  <si>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</si>
  <si>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</si>
  <si>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</si>
  <si>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</si>
  <si>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</si>
  <si>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</si>
  <si>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</si>
  <si>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</si>
  <si>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</si>
  <si>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</si>
  <si>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</si>
  <si>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</si>
  <si>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</si>
  <si>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</si>
  <si>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</si>
  <si>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</si>
  <si>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</si>
  <si>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</si>
  <si>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</si>
  <si>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</si>
  <si>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</si>
  <si>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</si>
  <si>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</si>
  <si>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</si>
  <si>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</si>
  <si>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</si>
  <si>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</si>
  <si>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</si>
  <si>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</si>
  <si>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</si>
  <si>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</si>
  <si>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</si>
  <si>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</si>
  <si>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</si>
  <si>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</si>
  <si>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</si>
  <si>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</si>
  <si>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</si>
  <si>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</si>
  <si>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</si>
  <si>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</si>
  <si>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</si>
  <si>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</si>
  <si>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</si>
  <si>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</si>
  <si>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</si>
  <si>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</si>
  <si>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</si>
  <si>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</si>
  <si>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</si>
  <si>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</si>
  <si>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</si>
  <si>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</si>
  <si>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</si>
  <si>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</si>
  <si>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</si>
  <si>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</si>
  <si>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</si>
  <si>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</si>
  <si>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</si>
  <si>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</si>
  <si>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</si>
  <si>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</si>
  <si>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</si>
  <si>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</si>
  <si>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</si>
  <si>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</si>
  <si>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</si>
  <si>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</si>
  <si>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</si>
  <si>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</si>
  <si>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</si>
  <si>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</si>
  <si>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</si>
  <si>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</si>
  <si>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</si>
  <si>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</si>
  <si>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</si>
  <si>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</si>
  <si>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</si>
  <si>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</si>
  <si>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</si>
  <si>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</si>
  <si>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</si>
  <si>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</si>
  <si>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</si>
  <si>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</si>
  <si>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</si>
  <si>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</si>
  <si>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</si>
  <si>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</si>
  <si>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</si>
  <si>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</si>
  <si>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</si>
  <si>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</si>
  <si>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</si>
  <si>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</si>
  <si>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</si>
  <si>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</si>
  <si>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</si>
  <si>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</si>
  <si>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</si>
  <si>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</si>
  <si>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</si>
  <si>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</si>
  <si>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</si>
  <si>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</si>
  <si>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</si>
  <si>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</si>
  <si>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</si>
  <si>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</si>
  <si>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</si>
  <si>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</si>
  <si>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</si>
  <si>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</si>
  <si>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</si>
  <si>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</si>
  <si>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</si>
  <si>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</si>
  <si>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</si>
  <si>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</si>
  <si>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</si>
  <si>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</si>
  <si>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</si>
  <si>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</si>
  <si>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</si>
  <si>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</si>
  <si>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</si>
  <si>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</si>
  <si>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</si>
  <si>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</si>
  <si>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</si>
  <si>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</si>
  <si>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</si>
  <si>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</si>
  <si>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</si>
  <si>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</si>
  <si>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</si>
  <si>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</si>
  <si>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</si>
  <si>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</si>
  <si>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</si>
  <si>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</si>
  <si>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</si>
  <si>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</si>
  <si>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</si>
  <si>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</si>
  <si>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</si>
  <si>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</si>
  <si>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</si>
  <si>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</si>
  <si>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</si>
  <si>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</si>
  <si>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</si>
  <si>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</si>
  <si>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</si>
  <si>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</si>
  <si>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</si>
  <si>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</si>
  <si>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</si>
  <si>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</si>
  <si>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</si>
  <si>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</si>
  <si>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</si>
  <si>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</si>
  <si>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</si>
  <si>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</si>
  <si>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</si>
  <si>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</si>
  <si>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</si>
  <si>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</si>
  <si>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</si>
  <si>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</si>
  <si>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</si>
  <si>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</si>
  <si>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</si>
  <si>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</si>
  <si>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</si>
  <si>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</si>
  <si>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</si>
  <si>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</si>
  <si>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</si>
  <si>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</si>
  <si>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</si>
  <si>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</si>
  <si>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</si>
  <si>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</si>
  <si>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</si>
  <si>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</si>
  <si>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</si>
  <si>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</si>
  <si>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</si>
  <si>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</si>
  <si>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</si>
  <si>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</si>
  <si>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</si>
  <si>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</si>
  <si>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</si>
  <si>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</si>
  <si>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</si>
  <si>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</si>
  <si>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</si>
  <si>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</si>
  <si>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</si>
  <si>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</si>
  <si>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</si>
  <si>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</si>
  <si>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</si>
  <si>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</si>
  <si>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</si>
  <si>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</si>
  <si>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</si>
  <si>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</si>
  <si>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</si>
  <si>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</si>
  <si>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</si>
  <si>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</si>
  <si>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</si>
  <si>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</si>
  <si>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</si>
  <si>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</si>
  <si>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</si>
  <si>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</si>
  <si>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</si>
  <si>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</si>
  <si>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</si>
  <si>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</si>
  <si>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</si>
  <si>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</si>
  <si>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</si>
  <si>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</si>
  <si>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</si>
  <si>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</si>
  <si>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</si>
  <si>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</si>
  <si>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</si>
  <si>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</si>
  <si>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</si>
  <si>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</si>
  <si>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</si>
  <si>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</si>
  <si>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</si>
  <si>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</si>
  <si>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</si>
  <si>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</si>
  <si>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</si>
  <si>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</si>
  <si>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</si>
  <si>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</si>
  <si>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</si>
  <si>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</si>
  <si>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</si>
  <si>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</si>
  <si>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</si>
  <si>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</si>
  <si>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</si>
  <si>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</si>
  <si>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</si>
  <si>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</si>
  <si>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</si>
  <si>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</si>
  <si>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</si>
  <si>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</si>
  <si>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</si>
  <si>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</si>
  <si>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</si>
  <si>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</si>
  <si>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</si>
  <si>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</si>
  <si>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</si>
  <si>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</si>
  <si>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</si>
  <si>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</si>
  <si>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</si>
  <si>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</si>
  <si>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</si>
  <si>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</si>
  <si>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</si>
  <si>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</si>
  <si>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</si>
  <si>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</si>
  <si>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</si>
  <si>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</si>
  <si>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</si>
  <si>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</si>
  <si>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</si>
  <si>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</si>
  <si>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</si>
  <si>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</si>
  <si>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</si>
  <si>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</si>
  <si>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</si>
  <si>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</si>
  <si>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</si>
  <si>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</si>
  <si>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</si>
  <si>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</si>
  <si>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</si>
  <si>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</si>
  <si>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</si>
  <si>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</si>
  <si>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</si>
  <si>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</si>
  <si>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</si>
  <si>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</si>
  <si>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</si>
  <si>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</si>
  <si>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</si>
  <si>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</si>
  <si>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</si>
  <si>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</si>
  <si>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</si>
  <si>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</si>
  <si>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</si>
  <si>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</si>
  <si>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</si>
  <si>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</si>
  <si>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</si>
  <si>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</si>
  <si>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</si>
  <si>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</si>
  <si>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</si>
  <si>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</si>
  <si>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</si>
  <si>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</si>
  <si>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</si>
  <si>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</si>
  <si>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</si>
  <si>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</si>
  <si>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</si>
  <si>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</si>
  <si>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</si>
  <si>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</si>
  <si>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</si>
  <si>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</si>
  <si>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</si>
  <si>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</si>
  <si>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</si>
  <si>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</si>
  <si>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</si>
  <si>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</si>
  <si>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</si>
  <si>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</si>
  <si>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</si>
  <si>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</si>
  <si>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</si>
  <si>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</si>
  <si>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</si>
  <si>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</si>
  <si>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</si>
  <si>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</si>
  <si>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</si>
  <si>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</si>
  <si>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</si>
  <si>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</si>
  <si>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</si>
  <si>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</si>
  <si>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</si>
  <si>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</si>
  <si>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</si>
  <si>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</si>
  <si>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</si>
  <si>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</si>
  <si>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</si>
  <si>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</si>
  <si>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</si>
  <si>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</si>
  <si>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</si>
  <si>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</si>
  <si>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</si>
  <si>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</si>
  <si>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</si>
  <si>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</si>
  <si>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</si>
  <si>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</si>
  <si>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</si>
  <si>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</si>
  <si>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</si>
  <si>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</si>
  <si>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</si>
  <si>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</si>
  <si>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</si>
  <si>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</si>
  <si>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</si>
  <si>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</si>
  <si>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</si>
  <si>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</si>
  <si>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</si>
  <si>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</si>
  <si>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</si>
  <si>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</si>
  <si>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</si>
  <si>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</si>
  <si>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</si>
  <si>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</si>
  <si>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</si>
  <si>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</si>
  <si>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</si>
  <si>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</si>
  <si>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</si>
  <si>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</si>
  <si>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</si>
  <si>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</si>
  <si>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</si>
  <si>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</si>
  <si>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</si>
  <si>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</si>
  <si>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</si>
  <si>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</si>
  <si>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</si>
  <si>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</si>
  <si>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</si>
  <si>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</si>
  <si>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</si>
  <si>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</si>
  <si>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</si>
  <si>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</si>
  <si>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</si>
  <si>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</si>
  <si>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</si>
  <si>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</si>
  <si>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</si>
  <si>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</si>
  <si>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</si>
  <si>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</si>
  <si>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</si>
  <si>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</si>
  <si>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</si>
  <si>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</si>
  <si>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</si>
  <si>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</si>
  <si>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</si>
  <si>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</si>
  <si>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</si>
  <si>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</si>
  <si>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</si>
  <si>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</si>
  <si>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</si>
  <si>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</si>
  <si>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</si>
  <si>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</si>
  <si>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</si>
  <si>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</si>
  <si>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</si>
  <si>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</si>
  <si>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</si>
  <si>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</si>
  <si>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</si>
  <si>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</si>
  <si>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</si>
  <si>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</si>
  <si>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</si>
  <si>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</si>
  <si>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</si>
  <si>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</si>
  <si>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</si>
  <si>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</si>
  <si>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</si>
  <si>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</si>
  <si>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</si>
  <si>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</si>
  <si>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</si>
  <si>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</si>
  <si>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</si>
  <si>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</si>
  <si>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</si>
  <si>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</si>
  <si>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</si>
  <si>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</si>
  <si>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</si>
  <si>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</si>
  <si>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</si>
  <si>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</si>
  <si>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</si>
  <si>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</si>
  <si>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</si>
  <si>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</si>
  <si>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</si>
  <si>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</si>
  <si>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</si>
  <si>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</si>
  <si>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</si>
  <si>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</si>
  <si>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</si>
  <si>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</si>
  <si>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</si>
  <si>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</si>
  <si>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</si>
  <si>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</si>
  <si>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</si>
  <si>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</si>
  <si>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</si>
  <si>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</si>
  <si>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</si>
  <si>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</si>
  <si>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</si>
  <si>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</si>
  <si>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</si>
  <si>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</si>
  <si>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</si>
  <si>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</si>
  <si>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</si>
  <si>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</si>
  <si>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</si>
  <si>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</si>
  <si>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</si>
  <si>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</si>
  <si>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</si>
  <si>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</si>
  <si>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</si>
  <si>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</si>
  <si>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</si>
  <si>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</si>
  <si>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</si>
  <si>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</si>
  <si>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</si>
  <si>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</si>
  <si>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</si>
  <si>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</si>
  <si>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</si>
  <si>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</si>
  <si>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</si>
  <si>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</si>
  <si>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</si>
  <si>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</si>
  <si>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</si>
  <si>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</si>
  <si>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</si>
  <si>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</si>
  <si>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</si>
  <si>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</si>
  <si>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</si>
  <si>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</si>
  <si>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</si>
  <si>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</si>
  <si>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</si>
  <si>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</si>
  <si>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</si>
  <si>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</si>
  <si>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</si>
  <si>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</si>
  <si>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</si>
  <si>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</si>
  <si>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</si>
  <si>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</si>
  <si>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</si>
  <si>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</si>
  <si>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</si>
  <si>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</si>
  <si>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</si>
  <si>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</si>
  <si>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</si>
  <si>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</si>
  <si>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</si>
  <si>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</si>
  <si>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</si>
  <si>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</si>
  <si>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</si>
  <si>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</si>
  <si>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</si>
  <si>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</si>
  <si>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</si>
  <si>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</si>
  <si>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</si>
  <si>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</si>
  <si>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</si>
  <si>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</si>
  <si>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</si>
  <si>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</si>
  <si>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</si>
  <si>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</si>
  <si>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</si>
  <si>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</si>
  <si>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</si>
  <si>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</si>
  <si>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</si>
  <si>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</si>
  <si>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</si>
  <si>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</si>
  <si>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</si>
  <si>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</si>
  <si>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</si>
  <si>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</si>
  <si>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</si>
  <si>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</si>
  <si>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</si>
  <si>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</si>
  <si>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</si>
  <si>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</si>
  <si>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</si>
  <si>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</si>
  <si>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</si>
  <si>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</si>
  <si>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</si>
  <si>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</si>
  <si>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</si>
  <si>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</si>
  <si>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</si>
  <si>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</si>
  <si>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</si>
  <si>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</si>
  <si>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</si>
  <si>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</si>
  <si>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</si>
  <si>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</si>
  <si>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</si>
  <si>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</si>
  <si>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</si>
  <si>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</si>
  <si>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</si>
  <si>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</si>
  <si>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</si>
  <si>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</si>
  <si>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</si>
  <si>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</si>
  <si>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</si>
  <si>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</si>
  <si>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</si>
  <si>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</si>
  <si>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</si>
  <si>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</si>
  <si>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</si>
  <si>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</si>
  <si>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</si>
  <si>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</si>
  <si>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</si>
  <si>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</si>
  <si>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</si>
  <si>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</si>
  <si>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</si>
  <si>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</si>
  <si>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</si>
  <si>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</si>
  <si>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</si>
  <si>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</si>
  <si>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</si>
  <si>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</si>
  <si>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</si>
  <si>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</si>
  <si>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</si>
  <si>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</si>
  <si>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</si>
  <si>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</si>
  <si>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</si>
  <si>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</si>
  <si>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</si>
  <si>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</si>
  <si>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</si>
  <si>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</si>
  <si>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</si>
  <si>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</si>
  <si>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</si>
  <si>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</si>
  <si>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</si>
  <si>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</si>
  <si>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</si>
  <si>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</si>
  <si>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</si>
  <si>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</si>
  <si>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</si>
  <si>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</si>
  <si>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</si>
  <si>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</si>
  <si>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</si>
  <si>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</si>
  <si>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</si>
  <si>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</si>
  <si>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</si>
  <si>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</si>
  <si>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</si>
  <si>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</si>
  <si>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</si>
  <si>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</si>
  <si>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</si>
  <si>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</si>
  <si>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</si>
  <si>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</si>
  <si>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</si>
  <si>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</si>
  <si>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</si>
  <si>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</si>
  <si>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</si>
  <si>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</si>
  <si>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</si>
  <si>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</si>
  <si>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</si>
  <si>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</si>
  <si>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</si>
  <si>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</si>
  <si>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</si>
  <si>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</si>
  <si>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</si>
  <si>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</si>
  <si>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</si>
  <si>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</si>
  <si>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</si>
  <si>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</si>
  <si>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</si>
  <si>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</si>
  <si>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</si>
  <si>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</si>
  <si>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</si>
  <si>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</si>
  <si>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</si>
  <si>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</si>
  <si>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</si>
  <si>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</si>
  <si>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</si>
  <si>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</si>
  <si>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</si>
  <si>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</si>
  <si>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</si>
  <si>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</si>
  <si>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</si>
  <si>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</si>
  <si>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</si>
  <si>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</si>
  <si>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</si>
  <si>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</si>
  <si>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</si>
  <si>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</si>
  <si>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</si>
  <si>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</si>
  <si>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</si>
  <si>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</si>
  <si>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</si>
  <si>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</si>
  <si>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</si>
  <si>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</si>
  <si>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</si>
  <si>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</si>
  <si>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</si>
  <si>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</si>
  <si>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</si>
  <si>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</si>
  <si>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</si>
  <si>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</si>
  <si>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</si>
  <si>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</si>
  <si>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</si>
  <si>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</si>
  <si>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</si>
  <si>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</si>
  <si>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</si>
  <si>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</si>
  <si>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</si>
  <si>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</si>
  <si>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</si>
  <si>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</si>
  <si>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</si>
  <si>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</si>
  <si>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</si>
  <si>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</si>
  <si>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</si>
  <si>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</si>
  <si>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</si>
  <si>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</si>
  <si>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</si>
  <si>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</si>
  <si>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</si>
  <si>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</si>
  <si>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</si>
  <si>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</si>
  <si>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</si>
  <si>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</si>
  <si>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</si>
  <si>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</si>
  <si>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</si>
  <si>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</si>
  <si>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</si>
  <si>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</si>
  <si>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</si>
  <si>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</si>
  <si>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</si>
  <si>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</si>
  <si>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</si>
  <si>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</si>
  <si>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</si>
  <si>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</si>
  <si>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</si>
  <si>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</si>
  <si>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</si>
  <si>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</si>
  <si>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</si>
  <si>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</si>
  <si>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</si>
  <si>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</si>
  <si>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</si>
  <si>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</si>
  <si>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</si>
  <si>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</si>
  <si>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</si>
  <si>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</si>
  <si>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</si>
  <si>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</si>
  <si>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</si>
  <si>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</si>
  <si>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</si>
  <si>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</si>
  <si>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</si>
  <si>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</si>
  <si>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</si>
  <si>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</si>
  <si>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</si>
  <si>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</si>
  <si>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</si>
  <si>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</si>
  <si>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</si>
  <si>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</si>
  <si>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</si>
  <si>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</si>
  <si>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</si>
  <si>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</si>
  <si>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</si>
  <si>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</si>
  <si>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</si>
  <si>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</si>
  <si>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</si>
  <si>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</si>
  <si>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</si>
  <si>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</si>
  <si>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</si>
  <si>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</si>
  <si>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</si>
  <si>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</si>
  <si>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</si>
  <si>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</si>
  <si>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</si>
  <si>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</si>
  <si>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</si>
  <si>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</si>
  <si>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</si>
  <si>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</si>
  <si>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</si>
  <si>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</si>
  <si>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</si>
  <si>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</si>
  <si>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</si>
  <si>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</si>
  <si>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</si>
  <si>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</si>
  <si>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</si>
  <si>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</si>
  <si>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</si>
  <si>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</si>
  <si>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</si>
  <si>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</si>
  <si>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</si>
  <si>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</si>
  <si>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</si>
  <si>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</si>
  <si>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</si>
  <si>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</si>
  <si>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</si>
  <si>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</si>
  <si>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</si>
  <si>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</si>
  <si>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</si>
  <si>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</si>
  <si>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</si>
  <si>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</si>
  <si>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</si>
  <si>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</si>
  <si>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</si>
  <si>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</si>
  <si>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</si>
  <si>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</si>
  <si>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</si>
  <si>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</si>
  <si>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</si>
  <si>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</si>
  <si>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</si>
  <si>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</si>
  <si>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</si>
  <si>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</si>
  <si>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</si>
  <si>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</si>
  <si>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</si>
  <si>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</si>
  <si>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</si>
  <si>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</si>
  <si>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</si>
  <si>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</si>
  <si>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</si>
  <si>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</si>
  <si>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</si>
  <si>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</si>
  <si>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</si>
  <si>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</si>
  <si>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</si>
  <si>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</si>
  <si>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</si>
  <si>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</si>
  <si>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</si>
  <si>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</si>
  <si>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</si>
  <si>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</si>
  <si>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</si>
  <si>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</si>
  <si>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</si>
  <si>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</si>
  <si>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</si>
  <si>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</si>
  <si>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</si>
  <si>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</si>
  <si>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</si>
  <si>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</si>
  <si>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</si>
  <si>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</si>
  <si>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</si>
  <si>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</si>
  <si>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</si>
  <si>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</si>
  <si>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</si>
  <si>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</si>
  <si>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</si>
  <si>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</si>
  <si>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</si>
  <si>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</si>
  <si>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</si>
  <si>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</si>
  <si>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</si>
  <si>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</si>
  <si>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</si>
  <si>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</si>
  <si>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</si>
  <si>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</si>
  <si>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</si>
  <si>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</si>
  <si>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</si>
  <si>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</si>
  <si>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</si>
  <si>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</si>
  <si>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</si>
  <si>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</si>
  <si>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</si>
  <si>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</si>
  <si>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</si>
  <si>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</si>
  <si>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</si>
  <si>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</si>
  <si>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</si>
  <si>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</si>
  <si>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</si>
  <si>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</si>
  <si>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</si>
  <si>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</si>
  <si>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</si>
  <si>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</si>
  <si>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</si>
  <si>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</si>
  <si>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</si>
  <si>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</si>
  <si>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</si>
  <si>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</si>
  <si>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</si>
  <si>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</si>
  <si>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</si>
  <si>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</si>
  <si>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</si>
  <si>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</si>
  <si>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</si>
  <si>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</si>
  <si>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</si>
  <si>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</si>
  <si>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</si>
  <si>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</si>
  <si>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</si>
  <si>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</si>
  <si>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</si>
  <si>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</si>
  <si>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</si>
  <si>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</si>
  <si>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</si>
  <si>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</si>
  <si>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</si>
  <si>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</si>
  <si>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</si>
  <si>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</si>
  <si>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</si>
  <si>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</si>
  <si>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</si>
  <si>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</si>
  <si>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</si>
  <si>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</si>
  <si>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</si>
  <si>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</si>
  <si>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</si>
  <si>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</si>
  <si>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</si>
  <si>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</si>
  <si>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</si>
  <si>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</si>
  <si>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</si>
  <si>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</si>
  <si>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</si>
  <si>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</si>
  <si>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</si>
  <si>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</si>
  <si>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</si>
  <si>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</si>
  <si>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</si>
  <si>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</si>
  <si>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</si>
  <si>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</si>
  <si>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</si>
  <si>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</si>
  <si>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</si>
  <si>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</si>
  <si>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</si>
  <si>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</si>
  <si>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</si>
  <si>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</si>
  <si>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</si>
  <si>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</si>
  <si>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</si>
  <si>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</si>
  <si>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</si>
  <si>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</si>
  <si>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</si>
  <si>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</si>
  <si>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</si>
  <si>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</si>
  <si>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</si>
  <si>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</si>
  <si>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</si>
  <si>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</si>
  <si>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</si>
  <si>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</si>
  <si>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</si>
  <si>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</si>
  <si>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</si>
  <si>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</si>
  <si>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</si>
  <si>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</si>
  <si>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</si>
  <si>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</si>
  <si>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</si>
  <si>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</si>
  <si>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</si>
  <si>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</si>
  <si>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</si>
  <si>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</si>
  <si>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</si>
  <si>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</si>
  <si>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</si>
  <si>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</si>
  <si>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</si>
  <si>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</si>
  <si>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</si>
  <si>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</si>
  <si>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</si>
  <si>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</si>
  <si>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</si>
  <si>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</si>
  <si>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</si>
  <si>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</si>
  <si>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</si>
  <si>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</si>
  <si>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</si>
  <si>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</si>
  <si>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</si>
  <si>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</si>
  <si>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</si>
  <si>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</si>
  <si>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</si>
  <si>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</si>
  <si>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</si>
  <si>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</si>
  <si>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</si>
  <si>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</si>
  <si>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</si>
  <si>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</si>
  <si>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</si>
  <si>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</si>
  <si>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</si>
  <si>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</si>
  <si>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</si>
  <si>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</si>
  <si>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</si>
  <si>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</si>
  <si>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</si>
  <si>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</si>
  <si>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</si>
  <si>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</si>
  <si>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</si>
  <si>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</si>
  <si>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</si>
  <si>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</si>
  <si>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</si>
  <si>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</si>
  <si>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</si>
  <si>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</si>
  <si>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</si>
  <si>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</si>
  <si>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</si>
  <si>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</si>
  <si>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</si>
  <si>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</si>
  <si>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</si>
  <si>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</si>
  <si>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</si>
  <si>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</si>
  <si>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</si>
  <si>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</si>
  <si>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</si>
  <si>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</si>
  <si>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</si>
  <si>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</si>
  <si>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</si>
  <si>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</si>
  <si>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</si>
  <si>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</si>
  <si>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</si>
  <si>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</si>
  <si>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</si>
  <si>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</si>
  <si>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</si>
  <si>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</si>
  <si>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</si>
  <si>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</si>
  <si>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</si>
  <si>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</si>
  <si>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</si>
  <si>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</si>
  <si>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</si>
  <si>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</si>
  <si>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</si>
  <si>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</si>
  <si>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</si>
  <si>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</si>
  <si>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</si>
  <si>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</si>
  <si>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</si>
  <si>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</si>
  <si>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</si>
  <si>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</si>
  <si>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</si>
  <si>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</si>
  <si>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</si>
  <si>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</si>
  <si>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</si>
  <si>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</si>
  <si>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</si>
  <si>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</si>
  <si>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</si>
  <si>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</si>
  <si>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</si>
  <si>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</si>
  <si>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</si>
  <si>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</si>
  <si>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</si>
  <si>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</si>
  <si>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</si>
  <si>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</si>
  <si>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</si>
  <si>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</si>
  <si>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</si>
  <si>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</si>
  <si>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</si>
  <si>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</si>
  <si>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</si>
  <si>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</si>
  <si>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</si>
  <si>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</si>
  <si>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</si>
  <si>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</si>
  <si>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</si>
  <si>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</si>
  <si>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</si>
  <si>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</si>
  <si>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</si>
  <si>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</si>
  <si>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</si>
  <si>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</si>
  <si>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</si>
  <si>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</si>
  <si>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</si>
  <si>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</si>
  <si>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</si>
  <si>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</si>
  <si>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</si>
  <si>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</si>
  <si>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</si>
  <si>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</si>
  <si>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</si>
  <si>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</si>
  <si>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</si>
  <si>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</si>
  <si>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</si>
  <si>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</si>
  <si>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</si>
  <si>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</si>
  <si>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</si>
  <si>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</si>
  <si>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</si>
  <si>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</si>
  <si>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</si>
  <si>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</si>
  <si>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</si>
  <si>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</si>
  <si>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</si>
  <si>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</si>
  <si>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</si>
  <si>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</si>
  <si>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</si>
  <si>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</si>
  <si>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</si>
  <si>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</si>
  <si>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</si>
  <si>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</si>
  <si>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</si>
  <si>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</si>
  <si>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</si>
  <si>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</si>
  <si>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</si>
  <si>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</si>
  <si>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</si>
  <si>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</si>
  <si>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</si>
  <si>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</si>
  <si>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</si>
  <si>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</si>
  <si>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</si>
  <si>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</si>
  <si>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</si>
  <si>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</si>
  <si>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</si>
  <si>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</si>
  <si>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</si>
  <si>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</si>
  <si>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</si>
  <si>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</si>
  <si>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</si>
  <si>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</si>
  <si>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</si>
  <si>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</si>
  <si>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</si>
  <si>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</si>
  <si>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</si>
  <si>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</si>
  <si>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</si>
  <si>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</si>
  <si>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</si>
  <si>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</si>
  <si>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</si>
  <si>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</si>
  <si>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</si>
  <si>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</si>
  <si>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</si>
  <si>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</si>
  <si>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</si>
  <si>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</si>
  <si>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</si>
  <si>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</si>
  <si>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</si>
  <si>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</si>
  <si>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</si>
  <si>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</si>
  <si>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</si>
  <si>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</si>
  <si>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</si>
  <si>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</si>
  <si>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</si>
  <si>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</si>
  <si>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</si>
  <si>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</si>
  <si>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</si>
  <si>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</si>
  <si>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</si>
  <si>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</si>
  <si>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</si>
  <si>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</si>
  <si>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</si>
  <si>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</si>
  <si>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</si>
  <si>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</si>
  <si>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</si>
  <si>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</si>
  <si>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</si>
  <si>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</si>
  <si>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</si>
  <si>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</si>
  <si>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</si>
  <si>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</si>
  <si>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</si>
  <si>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</si>
  <si>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</si>
  <si>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</si>
  <si>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</si>
  <si>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</si>
  <si>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</si>
  <si>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</si>
  <si>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</si>
  <si>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</si>
  <si>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</si>
  <si>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</si>
  <si>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</si>
  <si>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</si>
  <si>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</si>
  <si>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</si>
  <si>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</si>
  <si>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</si>
  <si>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</si>
  <si>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</si>
  <si>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</si>
  <si>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</si>
  <si>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</si>
  <si>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</si>
  <si>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</si>
  <si>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</si>
  <si>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</si>
  <si>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</si>
  <si>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</si>
  <si>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</si>
  <si>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</si>
  <si>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</si>
  <si>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</si>
  <si>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</si>
  <si>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</si>
  <si>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</si>
  <si>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</si>
  <si>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</si>
  <si>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</si>
  <si>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</si>
  <si>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</si>
  <si>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</si>
  <si>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</si>
  <si>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</si>
  <si>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</si>
  <si>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</si>
  <si>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</si>
  <si>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</si>
  <si>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</si>
  <si>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</si>
  <si>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</si>
  <si>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</si>
  <si>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</si>
  <si>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</si>
  <si>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</si>
  <si>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</si>
  <si>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</si>
  <si>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</si>
  <si>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</si>
  <si>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</si>
  <si>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</si>
  <si>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</si>
  <si>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</si>
  <si>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</si>
  <si>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</si>
  <si>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</si>
  <si>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</si>
  <si>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</si>
  <si>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</si>
  <si>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</si>
  <si>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</si>
  <si>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</si>
  <si>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</si>
  <si>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</si>
  <si>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</si>
  <si>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</si>
  <si>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</si>
  <si>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</si>
  <si>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</si>
  <si>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</si>
  <si>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</si>
  <si>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</si>
  <si>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</si>
  <si>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</si>
  <si>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</si>
  <si>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</si>
  <si>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</si>
  <si>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</si>
  <si>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</si>
  <si>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</si>
  <si>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</si>
  <si>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</si>
  <si>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</si>
  <si>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</si>
  <si>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</si>
  <si>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</si>
  <si>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</si>
  <si>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</si>
  <si>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</si>
  <si>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</si>
  <si>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</si>
  <si>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</si>
  <si>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</si>
  <si>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</si>
  <si>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</si>
  <si>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</si>
  <si>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</si>
  <si>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</si>
  <si>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</si>
  <si>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</si>
  <si>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</si>
  <si>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</si>
  <si>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</si>
  <si>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</si>
  <si>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</si>
  <si>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</si>
  <si>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</si>
  <si>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</si>
  <si>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</si>
  <si>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</si>
  <si>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</si>
  <si>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</si>
  <si>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</si>
  <si>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</si>
  <si>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</si>
  <si>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</si>
  <si>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</si>
  <si>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</si>
  <si>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</si>
  <si>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</si>
  <si>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</si>
  <si>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</si>
  <si>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</si>
  <si>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</si>
  <si>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</si>
  <si>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</si>
  <si>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</si>
  <si>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</si>
  <si>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</si>
  <si>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</si>
  <si>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</si>
  <si>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</si>
  <si>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</si>
  <si>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</si>
  <si>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</si>
  <si>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</si>
  <si>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</si>
  <si>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</si>
  <si>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</si>
  <si>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</si>
  <si>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</si>
  <si>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</si>
  <si>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</si>
  <si>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</si>
  <si>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</si>
  <si>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</si>
  <si>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</si>
  <si>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</si>
  <si>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</si>
  <si>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</si>
  <si>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</si>
  <si>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</si>
  <si>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</si>
  <si>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</si>
  <si>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</si>
  <si>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</si>
  <si>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</si>
  <si>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</si>
  <si>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</si>
  <si>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</si>
  <si>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</si>
  <si>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</si>
  <si>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</si>
  <si>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</si>
  <si>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</si>
  <si>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</si>
  <si>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</si>
  <si>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</si>
  <si>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</si>
  <si>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</si>
  <si>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</si>
  <si>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</si>
  <si>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</si>
  <si>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</si>
  <si>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</si>
  <si>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</si>
  <si>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</si>
  <si>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</si>
  <si>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</si>
  <si>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</si>
  <si>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</si>
  <si>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</si>
  <si>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</si>
  <si>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</si>
  <si>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</si>
  <si>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</si>
  <si>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</si>
  <si>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</si>
  <si>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</si>
  <si>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</si>
  <si>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</si>
  <si>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</si>
  <si>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</si>
  <si>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</si>
  <si>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</si>
  <si>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</si>
  <si>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</si>
  <si>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</si>
  <si>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</si>
  <si>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</si>
  <si>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</si>
  <si>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</si>
  <si>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</si>
  <si>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</si>
  <si>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</si>
  <si>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</si>
  <si>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</si>
  <si>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</si>
  <si>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</si>
  <si>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</si>
  <si>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</si>
  <si>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</si>
  <si>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</si>
  <si>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</si>
  <si>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</si>
  <si>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</si>
  <si>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</si>
  <si>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</si>
  <si>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</si>
  <si>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</si>
  <si>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</si>
  <si>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</si>
  <si>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</si>
  <si>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</si>
  <si>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</si>
  <si>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</si>
  <si>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</si>
  <si>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</si>
  <si>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</si>
  <si>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</si>
  <si>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</si>
  <si>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</si>
  <si>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</si>
  <si>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</si>
  <si>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</si>
  <si>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</si>
  <si>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</si>
  <si>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</si>
  <si>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</si>
  <si>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</si>
  <si>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</si>
  <si>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</si>
  <si>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</si>
  <si>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</si>
  <si>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</si>
  <si>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</si>
  <si>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</si>
  <si>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</si>
  <si>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</si>
  <si>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</si>
  <si>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</si>
  <si>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</si>
  <si>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</si>
  <si>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</si>
  <si>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</si>
  <si>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</si>
  <si>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</si>
  <si>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</si>
  <si>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</si>
  <si>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</si>
  <si>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</si>
  <si>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</si>
  <si>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</si>
  <si>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</si>
  <si>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</si>
  <si>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</si>
  <si>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</si>
  <si>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</si>
  <si>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</si>
  <si>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</si>
  <si>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</si>
  <si>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</si>
  <si>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</si>
  <si>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</si>
  <si>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</si>
  <si>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</si>
  <si>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</si>
  <si>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</si>
  <si>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</si>
  <si>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</si>
  <si>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</si>
  <si>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</si>
  <si>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</si>
  <si>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</si>
  <si>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</si>
  <si>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</si>
  <si>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</si>
  <si>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</si>
  <si>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</si>
  <si>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</si>
  <si>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</si>
  <si>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</si>
  <si>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</si>
  <si>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</si>
  <si>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</si>
  <si>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</si>
  <si>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</si>
  <si>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</si>
  <si>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</si>
  <si>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</si>
  <si>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</si>
  <si>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</si>
  <si>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</si>
  <si>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</si>
  <si>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</si>
  <si>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</si>
  <si>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</si>
  <si>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</si>
  <si>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</si>
  <si>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</si>
  <si>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</si>
  <si>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</si>
  <si>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</si>
  <si>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</si>
  <si>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</si>
  <si>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</si>
  <si>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</si>
  <si>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</si>
  <si>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</si>
  <si>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</si>
  <si>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</si>
  <si>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</si>
  <si>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</si>
  <si>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</si>
  <si>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</si>
  <si>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</si>
  <si>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</si>
  <si>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</si>
  <si>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</si>
  <si>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</si>
  <si>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</si>
  <si>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</si>
  <si>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</si>
  <si>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</si>
  <si>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</si>
  <si>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</si>
  <si>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</si>
  <si>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</si>
  <si>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</si>
  <si>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</si>
  <si>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</si>
  <si>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</si>
  <si>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</si>
  <si>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</si>
  <si>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</si>
  <si>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</si>
  <si>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</si>
  <si>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</si>
  <si>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</si>
  <si>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</si>
  <si>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</si>
  <si>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</si>
  <si>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</si>
  <si>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</si>
  <si>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</si>
  <si>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</si>
  <si>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</si>
  <si>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</si>
  <si>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</si>
  <si>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</si>
  <si>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</si>
  <si>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</si>
  <si>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</si>
  <si>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</si>
  <si>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</si>
  <si>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</si>
  <si>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</si>
  <si>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</si>
  <si>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</si>
  <si>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</si>
  <si>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</si>
  <si>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</si>
  <si>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</si>
  <si>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</si>
  <si>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</si>
  <si>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</si>
  <si>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</si>
  <si>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</si>
  <si>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</si>
  <si>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</si>
  <si>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</si>
  <si>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</si>
  <si>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</si>
  <si>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</si>
  <si>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</si>
  <si>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</si>
  <si>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</si>
  <si>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</si>
  <si>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</si>
  <si>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</si>
  <si>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</si>
  <si>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</si>
  <si>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</si>
  <si>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</si>
  <si>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</si>
  <si>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</si>
  <si>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</si>
  <si>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</si>
  <si>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</si>
  <si>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</si>
  <si>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</si>
  <si>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</si>
  <si>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</si>
  <si>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</si>
  <si>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</si>
  <si>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</si>
  <si>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</si>
  <si>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</si>
  <si>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</si>
  <si>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</si>
  <si>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</si>
  <si>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</si>
  <si>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</si>
  <si>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</si>
  <si>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</si>
  <si>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</si>
  <si>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</si>
  <si>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</si>
  <si>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</si>
  <si>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</si>
  <si>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</si>
  <si>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</si>
  <si>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</si>
  <si>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</si>
  <si>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</si>
  <si>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</si>
  <si>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</si>
  <si>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</si>
  <si>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</si>
  <si>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</si>
  <si>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</si>
  <si>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</si>
  <si>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</si>
  <si>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</si>
  <si>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</si>
  <si>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</si>
  <si>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</si>
  <si>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</si>
  <si>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</si>
  <si>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</si>
  <si>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</si>
  <si>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</si>
  <si>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</si>
  <si>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</si>
  <si>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</si>
  <si>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</si>
  <si>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</si>
  <si>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</si>
  <si>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</si>
  <si>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</si>
  <si>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</si>
  <si>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</si>
  <si>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</si>
  <si>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</si>
  <si>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</si>
  <si>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</si>
  <si>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</si>
  <si>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</si>
  <si>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</si>
  <si>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</si>
  <si>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</si>
  <si>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</si>
  <si>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</si>
  <si>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</si>
  <si>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</si>
  <si>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</si>
  <si>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</si>
  <si>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</si>
  <si>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</si>
  <si>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</si>
  <si>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</si>
  <si>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</si>
  <si>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</si>
  <si>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</si>
  <si>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</si>
  <si>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</si>
  <si>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</si>
  <si>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</si>
  <si>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</si>
  <si>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</si>
  <si>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</si>
  <si>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</si>
  <si>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</si>
  <si>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</si>
  <si>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</si>
  <si>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</si>
  <si>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</si>
  <si>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</si>
  <si>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</si>
  <si>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</si>
  <si>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</si>
  <si>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</si>
  <si>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</si>
  <si>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</si>
  <si>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</si>
  <si>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</si>
  <si>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</si>
  <si>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</si>
  <si>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</si>
  <si>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</si>
  <si>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</si>
  <si>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</si>
  <si>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</si>
  <si>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</si>
  <si>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</si>
  <si>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</si>
  <si>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</si>
  <si>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</si>
  <si>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</si>
  <si>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</si>
  <si>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</si>
  <si>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</si>
  <si>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</si>
  <si>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</si>
  <si>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</si>
  <si>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</si>
  <si>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</si>
  <si>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</si>
  <si>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</si>
  <si>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</si>
  <si>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</si>
  <si>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</si>
  <si>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</si>
  <si>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</si>
  <si>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</si>
  <si>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</si>
  <si>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</si>
  <si>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</si>
  <si>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</si>
  <si>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</si>
  <si>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</si>
  <si>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</si>
  <si>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</si>
  <si>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</si>
  <si>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</si>
  <si>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</si>
  <si>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</si>
  <si>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</si>
  <si>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</si>
  <si>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</si>
  <si>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</si>
  <si>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</si>
  <si>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</si>
  <si>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</si>
  <si>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</si>
  <si>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</si>
  <si>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</si>
  <si>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</si>
  <si>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</si>
  <si>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</si>
  <si>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</si>
  <si>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</si>
  <si>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</si>
  <si>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</si>
  <si>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</si>
  <si>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</si>
  <si>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</si>
  <si>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</si>
  <si>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</si>
  <si>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</si>
  <si>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</si>
  <si>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</si>
  <si>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</si>
  <si>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</si>
  <si>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</si>
  <si>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</si>
  <si>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</si>
  <si>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</si>
  <si>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</si>
  <si>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</si>
  <si>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</si>
  <si>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</si>
  <si>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</si>
  <si>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</si>
  <si>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</si>
  <si>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</si>
  <si>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</si>
  <si>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</si>
  <si>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</si>
  <si>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</si>
  <si>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</si>
  <si>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</si>
  <si>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</si>
  <si>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</si>
  <si>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</si>
  <si>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</si>
  <si>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</si>
  <si>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</si>
  <si>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</si>
  <si>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</si>
  <si>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</si>
  <si>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</si>
  <si>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</si>
  <si>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</si>
  <si>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</si>
  <si>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</si>
  <si>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</si>
  <si>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</si>
  <si>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</si>
  <si>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</si>
  <si>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</si>
  <si>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</si>
  <si>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</si>
  <si>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</si>
  <si>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</si>
  <si>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</si>
  <si>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</si>
  <si>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</si>
  <si>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</si>
  <si>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</si>
  <si>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</si>
  <si>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</si>
  <si>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</si>
  <si>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</si>
  <si>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</si>
  <si>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</si>
  <si>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</si>
  <si>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</si>
  <si>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</si>
  <si>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</si>
  <si>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</si>
  <si>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</si>
  <si>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</si>
  <si>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</si>
  <si>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</si>
  <si>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</si>
  <si>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</si>
  <si>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</si>
  <si>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</si>
  <si>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</si>
  <si>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</si>
  <si>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</si>
  <si>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</si>
  <si>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</si>
  <si>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</si>
  <si>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</si>
  <si>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</si>
  <si>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</si>
  <si>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</si>
  <si>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</si>
  <si>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</si>
  <si>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</si>
  <si>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</si>
  <si>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</si>
  <si>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</si>
  <si>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</si>
  <si>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</si>
  <si>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</si>
  <si>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</si>
  <si>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</si>
  <si>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</si>
  <si>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</si>
  <si>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</si>
  <si>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</si>
  <si>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</si>
  <si>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</si>
  <si>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</si>
  <si>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</si>
  <si>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</si>
  <si>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</si>
  <si>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</si>
  <si>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</si>
  <si>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</si>
  <si>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</si>
  <si>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</si>
  <si>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</si>
  <si>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</si>
  <si>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</si>
  <si>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</si>
  <si>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</si>
  <si>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</si>
  <si>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</si>
  <si>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</si>
  <si>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</si>
  <si>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</si>
  <si>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</si>
  <si>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</si>
  <si>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</si>
  <si>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</si>
  <si>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</si>
  <si>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</si>
  <si>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</si>
  <si>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</si>
  <si>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</si>
  <si>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</si>
  <si>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</si>
  <si>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</si>
  <si>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</si>
  <si>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</si>
  <si>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</si>
  <si>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</si>
  <si>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</si>
  <si>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</si>
  <si>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</si>
  <si>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</si>
  <si>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</si>
  <si>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</si>
  <si>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</si>
  <si>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</si>
  <si>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</si>
  <si>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</si>
  <si>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</si>
  <si>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</si>
  <si>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</si>
  <si>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</si>
  <si>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</si>
  <si>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</si>
  <si>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</si>
  <si>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</si>
  <si>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</si>
  <si>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</si>
  <si>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</si>
  <si>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</si>
  <si>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</si>
  <si>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</si>
  <si>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</si>
  <si>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</si>
  <si>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</si>
  <si>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</si>
  <si>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</si>
  <si>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</si>
  <si>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</si>
  <si>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</si>
  <si>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</si>
  <si>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</si>
  <si>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</si>
  <si>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</si>
  <si>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</si>
  <si>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</si>
  <si>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</si>
  <si>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</si>
  <si>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</si>
  <si>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</si>
  <si>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</si>
  <si>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</si>
  <si>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</si>
  <si>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</si>
  <si>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</si>
  <si>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</si>
  <si>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</si>
  <si>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</si>
  <si>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</si>
  <si>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</si>
  <si>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</si>
  <si>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</si>
  <si>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</si>
  <si>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</si>
  <si>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</si>
  <si>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</si>
  <si>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</si>
  <si>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</si>
  <si>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</si>
  <si>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</si>
  <si>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</si>
  <si>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</si>
  <si>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</si>
  <si>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</si>
  <si>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</si>
  <si>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</si>
  <si>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</si>
  <si>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</si>
  <si>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</si>
  <si>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</si>
  <si>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</si>
  <si>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</si>
  <si>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</si>
  <si>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</si>
  <si>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</si>
  <si>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</si>
  <si>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</si>
  <si>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</si>
  <si>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</si>
  <si>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</si>
  <si>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</si>
  <si>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</si>
  <si>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</si>
  <si>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</si>
  <si>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</si>
  <si>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</si>
  <si>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</si>
  <si>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</si>
  <si>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</si>
  <si>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</si>
  <si>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</si>
  <si>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</si>
  <si>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</si>
  <si>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</si>
  <si>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</si>
  <si>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</si>
  <si>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</si>
  <si>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</si>
  <si>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</si>
  <si>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</si>
  <si>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</si>
  <si>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</si>
  <si>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</si>
  <si>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</si>
  <si>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</si>
  <si>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</si>
  <si>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</si>
  <si>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</si>
  <si>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</si>
  <si>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</si>
  <si>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</si>
  <si>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</si>
  <si>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</si>
  <si>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</si>
  <si>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</si>
  <si>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</si>
  <si>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</si>
  <si>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</si>
  <si>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</si>
  <si>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</si>
  <si>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</si>
  <si>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</si>
  <si>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</si>
  <si>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</si>
  <si>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</si>
  <si>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</si>
  <si>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</si>
  <si>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</si>
  <si>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</si>
  <si>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</si>
  <si>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</si>
  <si>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</si>
  <si>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</si>
  <si>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</si>
  <si>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</si>
  <si>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</si>
  <si>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</si>
  <si>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</si>
  <si>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</si>
  <si>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</si>
  <si>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</si>
  <si>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</si>
  <si>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</si>
  <si>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</si>
  <si>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</si>
  <si>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</si>
  <si>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</si>
  <si>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</si>
  <si>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</si>
  <si>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</si>
  <si>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</si>
  <si>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</si>
  <si>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</si>
  <si>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</si>
  <si>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</si>
  <si>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</si>
  <si>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</si>
  <si>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</si>
  <si>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</si>
  <si>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</si>
  <si>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</si>
  <si>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</si>
  <si>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</si>
  <si>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</si>
  <si>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</si>
  <si>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</si>
  <si>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</si>
  <si>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</si>
  <si>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</si>
  <si>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</si>
  <si>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</si>
  <si>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</si>
  <si>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</si>
  <si>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</si>
  <si>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</si>
  <si>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</si>
  <si>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</si>
  <si>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</si>
  <si>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</si>
  <si>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</si>
  <si>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</si>
  <si>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</si>
  <si>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</si>
  <si>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</si>
  <si>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</si>
  <si>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</si>
  <si>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</si>
  <si>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</si>
  <si>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</si>
  <si>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</si>
  <si>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</si>
  <si>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</si>
  <si>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</si>
  <si>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</si>
  <si>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</si>
  <si>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</si>
  <si>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</si>
  <si>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</si>
  <si>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</si>
  <si>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</si>
  <si>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</si>
  <si>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</si>
  <si>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</si>
  <si>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</si>
  <si>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</si>
  <si>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</si>
  <si>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</si>
  <si>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</si>
  <si>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</si>
  <si>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</si>
  <si>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</si>
  <si>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</si>
  <si>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</si>
  <si>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</si>
  <si>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</si>
  <si>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</si>
  <si>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</si>
  <si>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</si>
  <si>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</si>
  <si>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</si>
  <si>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</si>
  <si>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</si>
  <si>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</si>
  <si>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</si>
  <si>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</si>
  <si>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</si>
  <si>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</si>
  <si>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</si>
  <si>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</si>
  <si>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</si>
  <si>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</si>
  <si>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</si>
  <si>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</si>
  <si>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</si>
  <si>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</si>
  <si>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</si>
  <si>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</si>
  <si>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</si>
  <si>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</si>
  <si>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</si>
  <si>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</si>
  <si>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</si>
  <si>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</si>
  <si>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</si>
  <si>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</si>
  <si>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</si>
  <si>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</si>
  <si>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</si>
  <si>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</si>
  <si>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</si>
  <si>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</si>
  <si>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</si>
  <si>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</si>
  <si>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</si>
  <si>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</si>
  <si>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</si>
  <si>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</si>
  <si>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</si>
  <si>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</si>
  <si>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</si>
  <si>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</si>
  <si>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</si>
  <si>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</si>
  <si>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</si>
  <si>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</si>
  <si>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</si>
  <si>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</si>
  <si>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</si>
  <si>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</si>
  <si>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</si>
  <si>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</si>
  <si>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</si>
  <si>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</si>
  <si>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</si>
  <si>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</si>
  <si>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</si>
  <si>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</si>
  <si>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</si>
  <si>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</si>
  <si>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</si>
  <si>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</si>
  <si>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</si>
  <si>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</si>
  <si>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</si>
  <si>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</si>
  <si>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</si>
  <si>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</si>
  <si>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</si>
  <si>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</si>
  <si>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</si>
  <si>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</si>
  <si>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</si>
  <si>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</si>
  <si>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</si>
  <si>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</si>
  <si>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</si>
  <si>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</si>
  <si>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</si>
  <si>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</si>
  <si>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</si>
  <si>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</si>
  <si>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</si>
  <si>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</si>
  <si>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</si>
  <si>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</si>
  <si>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</si>
  <si>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</si>
  <si>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</si>
  <si>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</si>
  <si>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</si>
  <si>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</si>
  <si>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</si>
  <si>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</si>
  <si>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</si>
  <si>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</si>
  <si>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</si>
  <si>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</si>
  <si>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</si>
  <si>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</si>
  <si>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</si>
  <si>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</si>
  <si>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</si>
  <si>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</si>
  <si>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</si>
  <si>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</si>
  <si>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</si>
  <si>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</si>
  <si>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</si>
  <si>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</si>
  <si>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</si>
  <si>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</si>
  <si>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</si>
  <si>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</si>
  <si>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</si>
  <si>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</si>
  <si>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</si>
  <si>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</si>
  <si>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</si>
  <si>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</si>
  <si>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</si>
  <si>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</si>
  <si>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</si>
  <si>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</si>
  <si>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</si>
  <si>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</si>
  <si>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</si>
  <si>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</si>
  <si>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</si>
  <si>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</si>
  <si>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</si>
  <si>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</si>
  <si>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</si>
  <si>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</si>
  <si>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</si>
  <si>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</si>
  <si>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</si>
  <si>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</si>
  <si>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</si>
  <si>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</si>
  <si>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</si>
  <si>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</si>
  <si>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</si>
  <si>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</si>
  <si>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</si>
  <si>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</si>
  <si>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</si>
  <si>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</si>
  <si>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</si>
  <si>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</si>
  <si>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</si>
  <si>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</si>
  <si>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</si>
  <si>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</si>
  <si>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</si>
  <si>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</si>
  <si>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</si>
  <si>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</si>
  <si>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</si>
  <si>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</si>
  <si>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</si>
  <si>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</si>
  <si>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</si>
  <si>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</si>
  <si>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</si>
  <si>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</si>
  <si>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</si>
  <si>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</si>
  <si>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</si>
  <si>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</si>
  <si>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</si>
  <si>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</si>
  <si>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</si>
  <si>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</si>
  <si>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</si>
  <si>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</si>
  <si>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</si>
  <si>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</si>
  <si>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</si>
  <si>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</si>
  <si>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</si>
  <si>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</si>
  <si>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</si>
  <si>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</si>
  <si>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</si>
  <si>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</si>
  <si>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</si>
  <si>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</si>
  <si>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</si>
  <si>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</si>
  <si>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</si>
  <si>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</si>
  <si>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</si>
  <si>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</si>
  <si>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</si>
  <si>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</si>
  <si>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</si>
  <si>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</si>
  <si>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</si>
  <si>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</si>
  <si>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</si>
  <si>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</si>
  <si>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</si>
  <si>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</si>
  <si>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</si>
  <si>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</si>
  <si>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</si>
  <si>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</si>
  <si>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</si>
  <si>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</si>
  <si>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</si>
  <si>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</si>
  <si>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</si>
  <si>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</si>
  <si>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</si>
  <si>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</si>
  <si>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</si>
  <si>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</si>
  <si>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</si>
  <si>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</si>
  <si>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</si>
  <si>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</si>
  <si>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</si>
  <si>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</si>
  <si>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</si>
  <si>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</si>
  <si>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</si>
  <si>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</si>
  <si>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</si>
  <si>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</si>
  <si>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</si>
  <si>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</si>
  <si>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</si>
  <si>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</si>
  <si>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</si>
  <si>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</si>
  <si>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</si>
  <si>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</si>
  <si>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</si>
  <si>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</si>
  <si>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</si>
  <si>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</si>
  <si>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</si>
  <si>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</si>
  <si>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</si>
  <si>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</si>
  <si>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</si>
  <si>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</si>
  <si>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</si>
  <si>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</si>
  <si>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</si>
  <si>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</si>
  <si>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</si>
  <si>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</si>
  <si>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</si>
  <si>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</si>
  <si>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</si>
  <si>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</si>
  <si>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</si>
  <si>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</si>
  <si>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</si>
  <si>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</si>
  <si>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</si>
  <si>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</si>
  <si>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</si>
  <si>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</si>
  <si>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</si>
  <si>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</si>
  <si>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</si>
  <si>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</si>
  <si>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</si>
  <si>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</si>
  <si>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</si>
  <si>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</si>
  <si>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</si>
  <si>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</si>
  <si>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</si>
  <si>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</si>
  <si>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</si>
  <si>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</si>
  <si>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</si>
  <si>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</si>
  <si>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</si>
  <si>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</si>
  <si>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</si>
  <si>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</si>
  <si>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</si>
  <si>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</si>
  <si>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</si>
  <si>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</si>
  <si>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</si>
  <si>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</si>
  <si>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</si>
  <si>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</si>
  <si>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</si>
  <si>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</si>
  <si>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</si>
  <si>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</si>
  <si>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</si>
  <si>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</si>
  <si>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</si>
  <si>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</si>
  <si>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</si>
  <si>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</si>
  <si>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</si>
  <si>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</si>
  <si>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</si>
  <si>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</si>
  <si>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</si>
  <si>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</si>
  <si>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</si>
  <si>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</si>
  <si>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</si>
  <si>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</si>
  <si>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</si>
  <si>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</si>
  <si>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</si>
  <si>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</si>
  <si>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</si>
  <si>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</si>
  <si>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</si>
  <si>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</si>
  <si>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</si>
  <si>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</si>
  <si>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</si>
  <si>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</si>
  <si>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</si>
  <si>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</si>
  <si>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</si>
  <si>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</si>
  <si>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</si>
  <si>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</si>
  <si>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</si>
  <si>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</si>
  <si>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</si>
  <si>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</si>
  <si>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</si>
  <si>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</si>
  <si>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</si>
  <si>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</si>
  <si>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</si>
  <si>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</si>
  <si>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</si>
  <si>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</si>
  <si>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</si>
  <si>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</si>
  <si>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</si>
  <si>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</si>
  <si>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</si>
  <si>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</si>
  <si>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</si>
  <si>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</si>
  <si>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</si>
  <si>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</si>
  <si>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</si>
  <si>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</si>
  <si>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</si>
  <si>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</si>
  <si>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</si>
  <si>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</si>
  <si>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</si>
  <si>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</si>
  <si>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</si>
  <si>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</si>
  <si>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</si>
  <si>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</si>
  <si>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</si>
  <si>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</si>
  <si>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</si>
  <si>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</si>
  <si>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</si>
  <si>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</si>
  <si>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</si>
  <si>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</si>
  <si>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</si>
  <si>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</si>
  <si>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</si>
  <si>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</si>
  <si>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</si>
  <si>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</si>
  <si>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</si>
  <si>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</si>
  <si>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</si>
  <si>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</si>
  <si>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</si>
  <si>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</si>
  <si>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</si>
  <si>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</si>
  <si>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</si>
  <si>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</si>
  <si>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</si>
  <si>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</si>
  <si>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</si>
  <si>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</si>
  <si>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</si>
  <si>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</si>
  <si>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</si>
  <si>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</si>
  <si>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</si>
  <si>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</si>
  <si>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</si>
  <si>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</si>
  <si>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</si>
  <si>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</si>
  <si>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</si>
  <si>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</si>
  <si>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</si>
  <si>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</si>
  <si>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</si>
  <si>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</si>
  <si>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</si>
  <si>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</si>
  <si>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</si>
  <si>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</si>
  <si>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</si>
  <si>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</si>
  <si>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</si>
  <si>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</si>
  <si>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</si>
  <si>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</si>
  <si>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</si>
  <si>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</si>
  <si>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</si>
  <si>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</si>
  <si>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</si>
  <si>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</si>
  <si>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</si>
  <si>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</si>
  <si>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</si>
  <si>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</si>
  <si>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</si>
  <si>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</si>
  <si>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</si>
  <si>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</si>
  <si>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</si>
  <si>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</si>
  <si>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</si>
  <si>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</si>
  <si>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</si>
  <si>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</si>
  <si>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</si>
  <si>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</si>
  <si>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</si>
  <si>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</si>
  <si>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</si>
  <si>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</si>
  <si>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</si>
  <si>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</si>
  <si>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</si>
  <si>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</si>
  <si>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</si>
  <si>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</si>
  <si>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</si>
  <si>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</si>
  <si>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</si>
  <si>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</si>
  <si>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</si>
  <si>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</si>
  <si>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</si>
  <si>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</si>
  <si>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</si>
  <si>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</si>
  <si>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</si>
  <si>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</si>
  <si>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</si>
  <si>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</si>
  <si>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</si>
  <si>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</si>
  <si>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</si>
  <si>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</si>
  <si>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</si>
  <si>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</si>
  <si>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</si>
  <si>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</si>
  <si>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</si>
  <si>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</si>
  <si>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</si>
  <si>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</si>
  <si>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</si>
  <si>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</si>
  <si>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</si>
  <si>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</si>
  <si>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</si>
  <si>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</si>
  <si>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</si>
  <si>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</si>
  <si>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</si>
  <si>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</si>
  <si>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</si>
  <si>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</si>
  <si>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</si>
  <si>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</si>
  <si>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</si>
  <si>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</si>
  <si>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</si>
  <si>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</si>
  <si>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</si>
  <si>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</si>
  <si>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</si>
  <si>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</si>
  <si>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</si>
  <si>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</si>
  <si>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</si>
  <si>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</si>
  <si>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</si>
  <si>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</si>
  <si>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</si>
  <si>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</si>
  <si>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</si>
  <si>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</si>
  <si>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</si>
  <si>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</si>
  <si>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</si>
  <si>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</si>
  <si>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</si>
  <si>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</si>
  <si>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</si>
  <si>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</si>
  <si>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</si>
  <si>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</si>
  <si>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</si>
  <si>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</si>
  <si>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</si>
  <si>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</si>
  <si>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</si>
  <si>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</si>
  <si>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</si>
  <si>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</si>
  <si>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</si>
  <si>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</si>
  <si>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</si>
  <si>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</si>
  <si>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</si>
  <si>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</si>
  <si>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</si>
  <si>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</si>
  <si>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</si>
  <si>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</si>
  <si>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</si>
  <si>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</si>
  <si>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</si>
  <si>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</si>
  <si>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</si>
  <si>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</si>
  <si>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</si>
  <si>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</si>
  <si>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</si>
  <si>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</si>
  <si>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</si>
  <si>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</si>
  <si>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</si>
  <si>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</si>
  <si>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</si>
  <si>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</si>
  <si>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</si>
  <si>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</si>
  <si>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</si>
  <si>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</si>
  <si>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</si>
  <si>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</si>
  <si>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</si>
  <si>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</si>
  <si>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</si>
  <si>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</si>
  <si>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</si>
  <si>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</si>
  <si>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</si>
  <si>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</si>
  <si>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</si>
  <si>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</si>
  <si>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</si>
  <si>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</si>
  <si>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</si>
  <si>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</si>
  <si>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</si>
  <si>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</si>
  <si>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</si>
  <si>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</si>
  <si>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</si>
  <si>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</si>
  <si>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</si>
  <si>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</si>
  <si>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</si>
  <si>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</si>
  <si>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</si>
  <si>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</si>
  <si>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</si>
  <si>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</si>
  <si>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</si>
  <si>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</si>
  <si>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</si>
  <si>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</si>
  <si>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</si>
  <si>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</si>
  <si>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</si>
  <si>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</si>
  <si>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</si>
  <si>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</si>
  <si>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</si>
  <si>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</si>
  <si>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</si>
  <si>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</si>
  <si>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</si>
  <si>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</si>
  <si>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</si>
  <si>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</si>
  <si>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</si>
  <si>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</si>
  <si>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</si>
  <si>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</si>
  <si>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</si>
  <si>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</si>
  <si>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</si>
  <si>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</si>
  <si>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</si>
  <si>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</si>
  <si>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</si>
  <si>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</si>
  <si>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</si>
  <si>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</si>
  <si>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</si>
  <si>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</si>
  <si>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</si>
  <si>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</si>
  <si>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</si>
  <si>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</si>
  <si>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</si>
  <si>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</si>
  <si>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</si>
  <si>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</si>
  <si>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</si>
  <si>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</si>
  <si>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</si>
  <si>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</si>
  <si>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</si>
  <si>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</si>
  <si>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</si>
  <si>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</si>
  <si>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</si>
  <si>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</si>
  <si>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</si>
  <si>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</si>
  <si>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</si>
  <si>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</si>
  <si>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</si>
  <si>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</si>
  <si>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</si>
  <si>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</si>
  <si>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</si>
  <si>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</si>
  <si>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</si>
  <si>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</si>
  <si>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</si>
  <si>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</si>
  <si>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</si>
  <si>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</si>
  <si>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</si>
  <si>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</si>
  <si>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</si>
  <si>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</si>
  <si>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</si>
  <si>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</si>
  <si>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</si>
  <si>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</si>
  <si>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</si>
  <si>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</si>
  <si>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</si>
  <si>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</si>
  <si>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</si>
  <si>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</si>
  <si>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</si>
  <si>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</si>
  <si>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</si>
  <si>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</si>
  <si>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</si>
  <si>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</si>
  <si>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</si>
  <si>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</si>
  <si>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</si>
  <si>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</si>
  <si>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</si>
  <si>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</si>
  <si>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</si>
  <si>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</si>
  <si>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</si>
  <si>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</si>
  <si>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</si>
  <si>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</si>
  <si>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</si>
  <si>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</si>
  <si>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</si>
  <si>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</si>
  <si>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</si>
  <si>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</si>
  <si>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</si>
  <si>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</si>
  <si>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</si>
  <si>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</si>
  <si>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</si>
  <si>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</si>
  <si>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</si>
  <si>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</si>
  <si>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</si>
  <si>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</si>
  <si>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</si>
  <si>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</si>
  <si>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</si>
  <si>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</si>
  <si>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</si>
  <si>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</si>
  <si>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</si>
  <si>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</si>
  <si>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</si>
  <si>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</si>
  <si>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</si>
  <si>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</si>
  <si>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</si>
  <si>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</si>
  <si>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</si>
  <si>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</si>
  <si>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</si>
  <si>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</si>
  <si>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</si>
  <si>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</si>
  <si>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</si>
  <si>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</si>
  <si>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</si>
  <si>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</si>
  <si>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</si>
  <si>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</si>
  <si>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</si>
  <si>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</si>
  <si>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</si>
  <si>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</si>
  <si>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</si>
  <si>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</si>
  <si>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</si>
  <si>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</si>
  <si>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</si>
  <si>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</si>
  <si>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</si>
  <si>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</si>
  <si>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</si>
  <si>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</si>
  <si>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</si>
  <si>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</si>
  <si>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</si>
  <si>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</si>
  <si>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</si>
  <si>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</si>
  <si>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</si>
  <si>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</si>
  <si>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</si>
  <si>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</si>
  <si>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</si>
  <si>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</si>
  <si>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</si>
  <si>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</si>
  <si>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</si>
  <si>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</si>
  <si>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</si>
  <si>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</si>
  <si>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</si>
  <si>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</si>
  <si>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</si>
  <si>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</si>
  <si>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</si>
  <si>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</si>
  <si>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</si>
  <si>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</si>
  <si>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</si>
  <si>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</si>
  <si>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</si>
  <si>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</si>
  <si>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</si>
  <si>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</si>
  <si>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</si>
  <si>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</si>
  <si>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</si>
  <si>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</si>
  <si>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</si>
  <si>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</si>
  <si>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</si>
  <si>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</si>
  <si>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</si>
  <si>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</si>
  <si>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</si>
  <si>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</si>
  <si>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</si>
  <si>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</si>
  <si>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</si>
  <si>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</si>
  <si>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</si>
  <si>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</si>
  <si>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</si>
  <si>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</si>
  <si>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</si>
  <si>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</si>
  <si>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</si>
  <si>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</si>
  <si>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</si>
  <si>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</si>
  <si>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</si>
  <si>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</si>
  <si>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</si>
  <si>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</si>
  <si>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</si>
  <si>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</si>
  <si>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</si>
  <si>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</si>
  <si>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</si>
  <si>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</si>
  <si>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</si>
  <si>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</si>
  <si>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</si>
  <si>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</si>
  <si>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</si>
  <si>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</si>
  <si>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</si>
  <si>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</si>
  <si>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</si>
  <si>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</si>
  <si>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</si>
  <si>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</si>
  <si>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</si>
  <si>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</si>
  <si>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</si>
  <si>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</si>
  <si>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</si>
  <si>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</si>
  <si>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</si>
  <si>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</si>
  <si>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</si>
  <si>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</si>
  <si>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</si>
  <si>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</si>
  <si>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</si>
  <si>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</si>
  <si>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</si>
  <si>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</si>
  <si>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</si>
  <si>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</si>
  <si>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</si>
  <si>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</si>
  <si>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</si>
  <si>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</si>
  <si>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</si>
  <si>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</si>
  <si>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</si>
  <si>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</si>
  <si>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</si>
  <si>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</si>
  <si>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</si>
  <si>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</si>
  <si>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</si>
  <si>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</si>
  <si>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</si>
  <si>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</si>
  <si>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</si>
  <si>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</si>
  <si>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</si>
  <si>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</si>
  <si>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</si>
  <si>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</si>
  <si>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</si>
  <si>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</si>
  <si>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</si>
  <si>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</si>
  <si>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</si>
  <si>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</si>
  <si>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</si>
  <si>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</si>
  <si>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</si>
  <si>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</si>
  <si>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</si>
  <si>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</si>
  <si>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</si>
  <si>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</si>
  <si>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</si>
  <si>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</si>
  <si>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</si>
  <si>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</si>
  <si>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</si>
  <si>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</si>
  <si>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</si>
  <si>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</si>
  <si>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</si>
  <si>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</si>
  <si>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</si>
  <si>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</si>
  <si>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</si>
  <si>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</si>
  <si>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</si>
  <si>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</si>
  <si>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</si>
  <si>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</si>
  <si>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</si>
  <si>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</si>
  <si>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</si>
  <si>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</si>
  <si>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</si>
  <si>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</si>
  <si>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</si>
  <si>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</si>
  <si>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</si>
  <si>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</si>
  <si>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</si>
  <si>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</si>
  <si>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</si>
  <si>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</si>
  <si>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</si>
  <si>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</si>
  <si>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</si>
  <si>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</si>
  <si>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</si>
  <si>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</si>
  <si>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</si>
  <si>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</si>
  <si>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</si>
  <si>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</si>
  <si>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</si>
  <si>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</si>
  <si>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</si>
  <si>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</si>
  <si>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</si>
  <si>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</si>
  <si>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</si>
  <si>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</si>
  <si>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</si>
  <si>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</si>
  <si>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</si>
  <si>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</si>
  <si>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</si>
  <si>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</si>
  <si>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</si>
  <si>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</si>
  <si>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</si>
  <si>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</si>
  <si>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</si>
  <si>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</si>
  <si>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</si>
  <si>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</si>
  <si>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</si>
  <si>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</si>
  <si>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</si>
  <si>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</si>
  <si>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</si>
  <si>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</si>
  <si>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</si>
  <si>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</si>
  <si>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</si>
  <si>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</si>
  <si>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</si>
  <si>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</si>
  <si>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</si>
  <si>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</si>
  <si>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</si>
  <si>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</si>
  <si>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</si>
  <si>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</si>
  <si>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</si>
  <si>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</si>
  <si>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</si>
  <si>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</si>
  <si>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</si>
  <si>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</si>
  <si>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</si>
  <si>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</si>
  <si>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</si>
  <si>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</si>
  <si>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</si>
  <si>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</si>
  <si>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</si>
  <si>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</si>
  <si>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</si>
  <si>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</si>
  <si>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</si>
  <si>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</si>
  <si>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</si>
  <si>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</si>
  <si>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</si>
  <si>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</si>
  <si>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</si>
  <si>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</si>
  <si>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</si>
  <si>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</si>
  <si>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</si>
  <si>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</si>
  <si>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</si>
  <si>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</si>
  <si>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</si>
  <si>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</si>
  <si>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</si>
  <si>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</si>
  <si>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</si>
  <si>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</si>
  <si>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</si>
  <si>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</si>
  <si>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</si>
  <si>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</si>
  <si>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</si>
  <si>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</si>
  <si>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</si>
  <si>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</si>
  <si>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</si>
  <si>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</si>
  <si>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</si>
  <si>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</si>
  <si>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</si>
  <si>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</si>
  <si>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</si>
  <si>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</si>
  <si>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</si>
  <si>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</si>
  <si>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</si>
  <si>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</si>
  <si>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</si>
  <si>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</si>
  <si>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</si>
  <si>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</si>
  <si>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</si>
  <si>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</si>
  <si>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</si>
  <si>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</si>
  <si>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</si>
  <si>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</si>
  <si>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</si>
  <si>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</si>
  <si>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</si>
  <si>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</si>
  <si>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</si>
  <si>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</si>
  <si>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</si>
  <si>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</si>
  <si>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</si>
  <si>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</si>
  <si>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</si>
  <si>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</si>
  <si>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</si>
  <si>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</si>
  <si>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</si>
  <si>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</si>
  <si>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</si>
  <si>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</si>
  <si>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</si>
  <si>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</si>
  <si>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</si>
  <si>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</si>
  <si>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</si>
  <si>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</si>
  <si>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</si>
  <si>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</si>
  <si>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</si>
  <si>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</si>
  <si>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</si>
  <si>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</si>
  <si>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</si>
  <si>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</si>
  <si>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</si>
  <si>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</si>
  <si>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</si>
  <si>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</si>
  <si>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</si>
  <si>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</si>
  <si>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</si>
  <si>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</si>
  <si>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</si>
  <si>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</si>
  <si>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</si>
  <si>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</si>
  <si>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</si>
  <si>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</si>
  <si>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</si>
  <si>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</si>
  <si>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</si>
  <si>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</si>
  <si>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</si>
  <si>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</si>
  <si>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</si>
  <si>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</si>
  <si>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</si>
  <si>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</si>
  <si>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</si>
  <si>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</si>
  <si>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</si>
  <si>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</si>
  <si>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</si>
  <si>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</si>
  <si>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</si>
  <si>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</si>
  <si>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</si>
  <si>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</si>
  <si>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</si>
  <si>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</si>
  <si>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</si>
  <si>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</si>
  <si>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</si>
  <si>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</si>
  <si>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</si>
  <si>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</si>
  <si>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</si>
  <si>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</si>
  <si>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</si>
  <si>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</si>
  <si>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</si>
  <si>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</si>
  <si>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</si>
  <si>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</si>
  <si>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</si>
  <si>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</si>
  <si>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</si>
  <si>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</si>
  <si>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</si>
  <si>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</si>
  <si>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</si>
  <si>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</si>
  <si>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</si>
  <si>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</si>
  <si>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</si>
  <si>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</si>
  <si>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</si>
  <si>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</si>
  <si>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</si>
  <si>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</si>
  <si>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</si>
  <si>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</si>
  <si>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</si>
  <si>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</si>
  <si>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</si>
  <si>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</si>
  <si>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</si>
  <si>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</si>
  <si>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</si>
  <si>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</si>
  <si>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</si>
  <si>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</si>
  <si>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</si>
  <si>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</si>
  <si>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</si>
  <si>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</si>
  <si>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</si>
  <si>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</si>
  <si>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</si>
  <si>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</si>
  <si>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</si>
  <si>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</si>
  <si>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</si>
  <si>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</si>
  <si>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</si>
  <si>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</si>
  <si>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</si>
  <si>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</si>
  <si>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</si>
  <si>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</si>
  <si>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</si>
  <si>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</si>
  <si>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</si>
  <si>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</si>
  <si>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</si>
  <si>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</si>
  <si>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</si>
  <si>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</si>
  <si>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</si>
  <si>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</si>
  <si>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</si>
  <si>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</si>
  <si>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</si>
  <si>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</si>
  <si>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</si>
  <si>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</si>
  <si>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</si>
  <si>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</si>
  <si>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</si>
  <si>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</si>
  <si>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</si>
  <si>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</si>
  <si>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</si>
  <si>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</si>
  <si>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</si>
  <si>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</si>
  <si>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</si>
  <si>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</si>
  <si>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</si>
  <si>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</si>
  <si>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</si>
  <si>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</si>
  <si>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</si>
  <si>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</si>
  <si>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</si>
  <si>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</si>
  <si>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</si>
  <si>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</si>
  <si>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</si>
  <si>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</si>
  <si>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</si>
  <si>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</si>
  <si>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</si>
  <si>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</si>
  <si>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</si>
  <si>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</si>
  <si>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</si>
  <si>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</si>
  <si>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</si>
  <si>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</si>
  <si>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</si>
  <si>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</si>
  <si>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</si>
  <si>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</si>
  <si>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</si>
  <si>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</si>
  <si>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</si>
  <si>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</si>
  <si>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</si>
  <si>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</si>
  <si>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</si>
  <si>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</si>
  <si>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</si>
  <si>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</si>
  <si>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</si>
  <si>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</si>
  <si>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</si>
  <si>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</si>
  <si>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</si>
  <si>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</si>
  <si>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</si>
  <si>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</si>
  <si>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</si>
  <si>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</si>
  <si>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</si>
  <si>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</si>
  <si>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</si>
  <si>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</si>
  <si>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</si>
  <si>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</si>
  <si>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</si>
  <si>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</si>
  <si>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</si>
  <si>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</si>
  <si>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</si>
  <si>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</si>
  <si>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</si>
  <si>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</si>
  <si>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</si>
  <si>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</si>
  <si>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</si>
  <si>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</si>
  <si>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</si>
  <si>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</si>
  <si>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</si>
  <si>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</si>
  <si>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</si>
  <si>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</si>
  <si>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</si>
  <si>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</si>
  <si>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</si>
  <si>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</si>
  <si>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</si>
  <si>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</si>
  <si>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</si>
  <si>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</si>
  <si>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</si>
  <si>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</si>
  <si>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</si>
  <si>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</si>
  <si>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</si>
  <si>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</si>
  <si>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</si>
  <si>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</si>
  <si>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</si>
  <si>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</si>
  <si>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</si>
  <si>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</si>
  <si>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</si>
  <si>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</si>
  <si>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</si>
  <si>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</si>
  <si>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</si>
  <si>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</si>
  <si>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</si>
  <si>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</si>
  <si>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</si>
  <si>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</si>
  <si>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</si>
  <si>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</si>
  <si>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</si>
  <si>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</si>
  <si>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</si>
  <si>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</si>
  <si>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</si>
  <si>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</si>
  <si>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</si>
  <si>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</si>
  <si>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</si>
  <si>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</si>
  <si>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</si>
  <si>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</si>
  <si>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</si>
  <si>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</si>
  <si>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</si>
  <si>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</si>
  <si>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</si>
  <si>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</si>
  <si>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</si>
  <si>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</si>
  <si>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</si>
  <si>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</si>
  <si>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</si>
  <si>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</si>
  <si>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</si>
  <si>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</si>
  <si>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</si>
  <si>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</si>
  <si>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</si>
  <si>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</si>
  <si>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</si>
  <si>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</si>
  <si>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</si>
  <si>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</si>
  <si>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</si>
  <si>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</si>
  <si>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</si>
  <si>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</si>
  <si>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</si>
  <si>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</si>
  <si>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</si>
  <si>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</si>
  <si>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</si>
  <si>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</si>
  <si>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</si>
  <si>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</si>
  <si>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</si>
  <si>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</si>
  <si>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</si>
  <si>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</si>
  <si>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</si>
  <si>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</si>
  <si>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</si>
  <si>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</si>
  <si>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</si>
  <si>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</si>
  <si>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</si>
  <si>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</si>
  <si>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</si>
  <si>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</si>
  <si>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</si>
  <si>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</si>
  <si>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</si>
  <si>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</si>
  <si>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</si>
  <si>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</si>
  <si>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</si>
  <si>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</si>
  <si>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</si>
  <si>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</si>
  <si>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</si>
  <si>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</si>
  <si>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</si>
  <si>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</si>
  <si>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</si>
  <si>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</si>
  <si>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</si>
  <si>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</si>
  <si>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</si>
  <si>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</si>
  <si>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</si>
  <si>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</si>
  <si>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</si>
  <si>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</si>
  <si>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</si>
  <si>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</si>
  <si>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</si>
  <si>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</si>
  <si>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</si>
  <si>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</si>
  <si>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</si>
  <si>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</si>
  <si>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</si>
  <si>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</si>
  <si>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</si>
  <si>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</si>
  <si>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</si>
  <si>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</si>
  <si>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</si>
  <si>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</si>
  <si>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</si>
  <si>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</si>
  <si>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</si>
  <si>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</si>
  <si>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</si>
  <si>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</si>
  <si>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</si>
  <si>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</si>
  <si>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</si>
  <si>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</si>
  <si>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</si>
  <si>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</si>
  <si>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</si>
  <si>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</si>
  <si>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</si>
  <si>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</si>
  <si>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</si>
  <si>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</si>
  <si>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</si>
  <si>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</si>
  <si>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</si>
  <si>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</si>
  <si>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</si>
  <si>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</si>
  <si>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</si>
  <si>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</si>
  <si>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</si>
  <si>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</si>
  <si>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</si>
  <si>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</si>
  <si>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</si>
  <si>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</si>
  <si>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</si>
  <si>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</si>
  <si>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</si>
  <si>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</si>
  <si>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</si>
  <si>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</si>
  <si>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</si>
  <si>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</si>
  <si>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</si>
  <si>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</si>
  <si>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</si>
  <si>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</si>
  <si>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</si>
  <si>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</si>
  <si>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</si>
  <si>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</si>
  <si>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</si>
  <si>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</si>
  <si>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</si>
  <si>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</si>
  <si>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</si>
  <si>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</si>
  <si>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</si>
  <si>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</si>
  <si>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</si>
  <si>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</si>
  <si>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</si>
  <si>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</si>
  <si>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</si>
  <si>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</si>
  <si>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</si>
  <si>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</si>
  <si>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</si>
  <si>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</si>
  <si>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</si>
  <si>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</si>
  <si>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</si>
  <si>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</si>
  <si>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</si>
  <si>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</si>
  <si>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</si>
  <si>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</si>
  <si>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</si>
  <si>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</si>
  <si>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</si>
  <si>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</si>
  <si>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</si>
  <si>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</si>
  <si>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</si>
  <si>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</si>
  <si>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</si>
  <si>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</si>
  <si>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</si>
  <si>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</si>
  <si>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</si>
  <si>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</si>
  <si>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</si>
  <si>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</si>
  <si>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</si>
  <si>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</si>
  <si>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</si>
  <si>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</si>
  <si>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</si>
  <si>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</si>
  <si>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</si>
  <si>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</si>
  <si>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</si>
  <si>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</si>
  <si>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</si>
  <si>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</si>
  <si>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</si>
  <si>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</si>
  <si>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</si>
  <si>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</si>
  <si>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</si>
  <si>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</si>
  <si>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</si>
  <si>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</si>
  <si>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</si>
  <si>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</si>
  <si>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</si>
  <si>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</si>
  <si>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</si>
  <si>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</si>
  <si>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</si>
  <si>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</si>
  <si>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</si>
  <si>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</si>
  <si>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</si>
  <si>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</si>
  <si>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</si>
  <si>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</si>
  <si>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</si>
  <si>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</si>
  <si>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</si>
  <si>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</si>
  <si>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</si>
  <si>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</si>
  <si>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</si>
  <si>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</si>
  <si>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</si>
  <si>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</si>
  <si>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</si>
  <si>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</si>
  <si>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</si>
  <si>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</si>
  <si>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</si>
  <si>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</si>
  <si>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</si>
  <si>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</si>
  <si>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</si>
  <si>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</si>
  <si>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</si>
  <si>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</si>
  <si>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</si>
  <si>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</si>
  <si>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</si>
  <si>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</si>
  <si>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</si>
  <si>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</si>
  <si>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</si>
  <si>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</si>
  <si>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</si>
  <si>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</si>
  <si>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</si>
  <si>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</si>
  <si>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</si>
  <si>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</si>
  <si>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</si>
  <si>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</si>
  <si>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</si>
  <si>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</si>
  <si>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</si>
  <si>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</si>
  <si>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</si>
  <si>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</si>
  <si>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</si>
  <si>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</si>
  <si>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</si>
  <si>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</si>
  <si>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</si>
  <si>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</si>
  <si>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</si>
  <si>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</si>
  <si>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</si>
  <si>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</si>
  <si>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</si>
  <si>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</si>
  <si>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</si>
  <si>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</si>
  <si>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</si>
  <si>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</si>
  <si>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</si>
  <si>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</si>
  <si>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</si>
  <si>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</si>
  <si>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</si>
  <si>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</si>
  <si>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</si>
  <si>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</si>
  <si>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</si>
  <si>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</si>
  <si>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</si>
  <si>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</si>
  <si>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</si>
  <si>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</si>
  <si>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</si>
  <si>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</si>
  <si>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</si>
  <si>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</si>
  <si>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</si>
  <si>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</si>
  <si>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</si>
  <si>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</si>
  <si>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</si>
  <si>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</si>
  <si>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</si>
  <si>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</si>
  <si>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</si>
  <si>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</si>
  <si>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</si>
  <si>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</si>
  <si>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</si>
  <si>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</si>
  <si>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</si>
  <si>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</si>
  <si>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</si>
  <si>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</si>
  <si>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</si>
  <si>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</si>
  <si>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</si>
  <si>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</si>
  <si>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</si>
  <si>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</si>
  <si>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</si>
  <si>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</si>
  <si>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</si>
  <si>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</si>
  <si>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</si>
  <si>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</si>
  <si>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</si>
  <si>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</si>
  <si>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</si>
  <si>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</si>
  <si>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</si>
  <si>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</si>
  <si>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</si>
  <si>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</si>
  <si>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</si>
  <si>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</si>
  <si>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</si>
  <si>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</si>
  <si>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</si>
  <si>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</si>
  <si>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</si>
  <si>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</si>
  <si>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</si>
  <si>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</si>
  <si>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</si>
  <si>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</si>
  <si>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</si>
  <si>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</si>
  <si>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</si>
  <si>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</si>
  <si>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</si>
  <si>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</si>
  <si>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</si>
  <si>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</si>
  <si>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</si>
  <si>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</si>
  <si>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</si>
  <si>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</si>
  <si>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</si>
  <si>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</si>
  <si>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</si>
  <si>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</si>
  <si>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</si>
  <si>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</si>
  <si>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</si>
  <si>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</si>
  <si>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</si>
  <si>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</si>
  <si>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</si>
  <si>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</si>
  <si>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</si>
  <si>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</si>
  <si>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</si>
  <si>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</si>
  <si>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</si>
  <si>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</si>
  <si>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</si>
  <si>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</si>
  <si>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</si>
  <si>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</si>
  <si>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</si>
  <si>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</si>
  <si>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</si>
  <si>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</si>
  <si>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</si>
  <si>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</si>
  <si>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</si>
  <si>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</si>
  <si>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</si>
  <si>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</si>
  <si>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</si>
  <si>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</si>
  <si>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</si>
  <si>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</si>
  <si>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</si>
  <si>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</si>
  <si>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</si>
  <si>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</si>
  <si>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</si>
  <si>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</si>
  <si>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</si>
  <si>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</si>
  <si>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</si>
  <si>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</si>
  <si>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</si>
  <si>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</si>
  <si>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</si>
  <si>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</si>
  <si>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</si>
  <si>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</si>
  <si>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</si>
  <si>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</si>
  <si>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</si>
  <si>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</si>
  <si>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</si>
  <si>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</si>
  <si>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</si>
  <si>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</si>
  <si>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</si>
  <si>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</si>
  <si>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</si>
  <si>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</si>
  <si>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</si>
  <si>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</si>
  <si>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</si>
  <si>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</si>
  <si>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</si>
  <si>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</si>
  <si>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</si>
  <si>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</si>
  <si>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</si>
  <si>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</si>
  <si>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</si>
  <si>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</si>
  <si>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</si>
  <si>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</si>
  <si>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</si>
  <si>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</si>
  <si>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</si>
  <si>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</si>
  <si>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</si>
  <si>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</si>
  <si>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</si>
  <si>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</si>
  <si>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</si>
  <si>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</si>
  <si>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</si>
  <si>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</si>
  <si>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</si>
  <si>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</si>
  <si>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</si>
  <si>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</si>
  <si>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</si>
  <si>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</si>
  <si>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</si>
  <si>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</si>
  <si>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</si>
  <si>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</si>
  <si>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</si>
  <si>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</si>
  <si>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</si>
  <si>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</si>
  <si>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</si>
  <si>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</si>
  <si>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</si>
  <si>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</si>
  <si>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</si>
  <si>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</si>
  <si>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</si>
  <si>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</si>
  <si>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</si>
  <si>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</si>
  <si>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</si>
  <si>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</si>
  <si>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</si>
  <si>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</si>
  <si>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</si>
  <si>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</si>
  <si>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</si>
  <si>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</si>
  <si>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</si>
  <si>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</si>
  <si>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</si>
  <si>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</si>
  <si>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</si>
  <si>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</si>
  <si>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</si>
  <si>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</si>
  <si>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</si>
  <si>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</si>
  <si>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</si>
  <si>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</si>
  <si>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</si>
  <si>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</si>
  <si>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</si>
  <si>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</si>
  <si>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</si>
  <si>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</si>
  <si>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</si>
  <si>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</si>
  <si>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</si>
  <si>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</si>
  <si>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</si>
  <si>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</si>
  <si>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</si>
  <si>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</si>
  <si>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</si>
  <si>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</si>
  <si>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</si>
  <si>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</si>
  <si>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</si>
  <si>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</si>
  <si>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</si>
  <si>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</si>
  <si>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</si>
  <si>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</si>
  <si>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</si>
  <si>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</si>
  <si>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</si>
  <si>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</si>
  <si>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</si>
  <si>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</si>
  <si>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</si>
  <si>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</si>
  <si>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</si>
  <si>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</si>
  <si>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</si>
  <si>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</si>
  <si>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</si>
  <si>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</si>
  <si>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</si>
  <si>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</si>
  <si>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</si>
  <si>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</si>
  <si>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</si>
  <si>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</si>
  <si>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</si>
  <si>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</si>
  <si>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</si>
  <si>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</si>
  <si>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</si>
  <si>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</si>
  <si>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</si>
  <si>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</si>
  <si>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</si>
  <si>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</si>
  <si>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</si>
  <si>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</si>
  <si>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</si>
  <si>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</si>
  <si>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</si>
  <si>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</si>
  <si>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</si>
  <si>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</si>
  <si>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</si>
  <si>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</si>
  <si>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</si>
  <si>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</si>
  <si>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</si>
  <si>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</si>
  <si>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</si>
  <si>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</si>
  <si>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</si>
  <si>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</si>
  <si>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</si>
  <si>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</si>
  <si>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</si>
  <si>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</si>
  <si>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</si>
  <si>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</si>
  <si>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</si>
  <si>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</si>
  <si>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</si>
  <si>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</si>
  <si>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</si>
  <si>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</si>
  <si>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</si>
  <si>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</si>
  <si>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</si>
  <si>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</si>
  <si>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</si>
  <si>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</si>
  <si>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</si>
  <si>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</si>
  <si>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</si>
  <si>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</si>
  <si>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</si>
  <si>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</si>
  <si>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</si>
  <si>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</si>
  <si>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</si>
  <si>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</si>
  <si>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</si>
  <si>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</si>
  <si>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</si>
  <si>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</si>
  <si>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</si>
  <si>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</si>
  <si>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</si>
  <si>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</si>
  <si>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</si>
  <si>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</si>
  <si>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</si>
  <si>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</si>
  <si>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</si>
  <si>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</si>
  <si>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</si>
  <si>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</si>
  <si>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</si>
  <si>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</si>
  <si>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</si>
  <si>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</si>
  <si>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</si>
  <si>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</si>
  <si>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</si>
  <si>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</si>
  <si>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</si>
  <si>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</si>
  <si>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</si>
  <si>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</si>
  <si>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</si>
  <si>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</si>
  <si>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</si>
  <si>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</si>
  <si>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</si>
  <si>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</si>
  <si>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</si>
  <si>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</si>
  <si>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</si>
  <si>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</si>
  <si>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</si>
  <si>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</si>
  <si>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</si>
  <si>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</si>
  <si>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</si>
  <si>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</si>
  <si>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</si>
  <si>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</si>
  <si>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</si>
  <si>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</si>
  <si>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</si>
  <si>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</si>
  <si>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</si>
  <si>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</si>
  <si>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</si>
  <si>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</si>
  <si>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</si>
  <si>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</si>
  <si>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</si>
  <si>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</si>
  <si>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</si>
  <si>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</si>
  <si>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</si>
  <si>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</si>
  <si>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</si>
  <si>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</si>
  <si>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</si>
  <si>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</si>
  <si>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</si>
  <si>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</si>
  <si>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</si>
  <si>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</si>
  <si>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</si>
  <si>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</si>
  <si>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</si>
  <si>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</si>
  <si>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</si>
  <si>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</si>
  <si>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</si>
  <si>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</si>
  <si>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</si>
  <si>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</si>
  <si>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</si>
  <si>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</si>
  <si>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</si>
  <si>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</si>
  <si>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</si>
  <si>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</si>
  <si>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</si>
  <si>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</si>
  <si>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</si>
  <si>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</si>
  <si>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</si>
  <si>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</si>
  <si>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</si>
  <si>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</si>
  <si>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</si>
  <si>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</si>
  <si>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</si>
  <si>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</si>
  <si>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</si>
  <si>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</si>
  <si>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</si>
  <si>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</si>
  <si>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</si>
  <si>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</si>
  <si>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</si>
  <si>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</si>
  <si>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</si>
  <si>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</si>
  <si>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</si>
  <si>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</si>
  <si>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</si>
  <si>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</si>
  <si>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</si>
  <si>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</si>
  <si>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</si>
  <si>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</si>
  <si>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</si>
  <si>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</si>
  <si>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</si>
  <si>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</si>
  <si>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</si>
  <si>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</si>
  <si>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</si>
  <si>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</si>
  <si>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</si>
  <si>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</si>
  <si>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</si>
  <si>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</si>
  <si>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</si>
  <si>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</si>
  <si>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</si>
  <si>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</si>
  <si>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</si>
  <si>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</si>
  <si>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</si>
  <si>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</si>
  <si>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</si>
  <si>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</si>
  <si>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</si>
  <si>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</si>
  <si>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</si>
  <si>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</si>
  <si>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</si>
  <si>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</si>
  <si>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</si>
  <si>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</si>
  <si>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</si>
  <si>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</si>
  <si>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</si>
  <si>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</si>
  <si>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</si>
  <si>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</si>
  <si>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</si>
  <si>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</si>
  <si>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</si>
  <si>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</si>
  <si>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</si>
  <si>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</si>
  <si>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</si>
  <si>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</si>
  <si>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</si>
  <si>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</si>
  <si>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</si>
  <si>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</si>
  <si>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</si>
  <si>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</si>
  <si>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</si>
  <si>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</si>
  <si>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</si>
  <si>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</si>
  <si>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</si>
  <si>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</si>
  <si>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</si>
  <si>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</si>
  <si>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</si>
  <si>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</si>
  <si>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</si>
  <si>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</si>
  <si>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</si>
  <si>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</si>
  <si>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</si>
  <si>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</si>
  <si>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</si>
  <si>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</si>
  <si>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</si>
  <si>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</si>
  <si>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</si>
  <si>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</si>
  <si>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</si>
  <si>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</si>
  <si>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</si>
  <si>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</si>
  <si>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</si>
  <si>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</si>
  <si>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</si>
  <si>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</si>
  <si>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</si>
  <si>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</si>
  <si>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</si>
  <si>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</si>
  <si>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</si>
  <si>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</si>
  <si>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</si>
  <si>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</si>
  <si>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</si>
  <si>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</si>
  <si>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</si>
  <si>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</si>
  <si>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</si>
  <si>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</si>
  <si>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</si>
  <si>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</si>
  <si>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</si>
  <si>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</si>
  <si>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</si>
  <si>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</si>
  <si>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</si>
  <si>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</si>
  <si>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</si>
  <si>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</si>
  <si>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</si>
  <si>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</si>
  <si>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</si>
  <si>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</si>
  <si>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</si>
  <si>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</si>
  <si>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</si>
  <si>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</si>
  <si>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</si>
  <si>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</si>
  <si>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</si>
  <si>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</si>
  <si>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</si>
  <si>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</si>
  <si>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</si>
  <si>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</si>
  <si>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</si>
  <si>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</si>
  <si>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</si>
  <si>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</si>
  <si>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</si>
  <si>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</si>
  <si>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</si>
  <si>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</si>
  <si>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</si>
  <si>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</si>
  <si>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</si>
  <si>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</si>
  <si>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</si>
  <si>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</si>
  <si>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</si>
  <si>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</si>
  <si>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</si>
  <si>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</si>
  <si>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</si>
  <si>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</si>
  <si>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</si>
  <si>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</si>
  <si>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</si>
  <si>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</si>
  <si>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</si>
  <si>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</si>
  <si>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</si>
  <si>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</si>
  <si>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</si>
  <si>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</si>
  <si>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</si>
  <si>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</si>
  <si>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</si>
  <si>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</si>
  <si>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</si>
  <si>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</si>
  <si>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</si>
  <si>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</si>
  <si>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</si>
  <si>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</si>
  <si>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</si>
  <si>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</si>
  <si>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</si>
  <si>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</si>
  <si>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</si>
  <si>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</si>
  <si>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</si>
  <si>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</si>
  <si>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</si>
  <si>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</si>
  <si>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</si>
  <si>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</si>
  <si>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</si>
  <si>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</si>
  <si>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</si>
  <si>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</si>
  <si>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</si>
  <si>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</si>
  <si>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</si>
  <si>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</si>
  <si>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</si>
  <si>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</si>
  <si>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</si>
  <si>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</si>
  <si>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</si>
  <si>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</si>
  <si>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</si>
  <si>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</si>
  <si>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</si>
  <si>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</si>
  <si>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</si>
  <si>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</si>
  <si>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</si>
  <si>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</si>
  <si>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</si>
  <si>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</si>
  <si>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</si>
  <si>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</si>
  <si>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</si>
  <si>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</si>
  <si>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</si>
  <si>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</si>
  <si>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</si>
  <si>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</si>
  <si>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</si>
  <si>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</si>
  <si>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</si>
  <si>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</si>
  <si>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</si>
  <si>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</si>
  <si>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</si>
  <si>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</si>
  <si>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</si>
  <si>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</si>
  <si>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</si>
  <si>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</si>
  <si>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</si>
  <si>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</si>
  <si>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</si>
  <si>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</si>
  <si>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</si>
  <si>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</si>
  <si>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</si>
  <si>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</si>
  <si>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</si>
  <si>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</si>
  <si>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</si>
  <si>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</si>
  <si>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</si>
  <si>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</si>
  <si>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</si>
  <si>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</si>
  <si>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</si>
  <si>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</si>
  <si>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</si>
  <si>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</si>
  <si>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</si>
  <si>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</si>
  <si>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</si>
  <si>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</si>
  <si>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</si>
  <si>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</si>
  <si>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</si>
  <si>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</si>
  <si>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</si>
  <si>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</si>
  <si>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</si>
  <si>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</si>
  <si>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</si>
  <si>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</si>
  <si>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</si>
  <si>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</si>
  <si>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</si>
  <si>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</si>
  <si>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</si>
  <si>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</si>
  <si>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</si>
  <si>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</si>
  <si>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</si>
  <si>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</si>
  <si>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</si>
  <si>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</si>
  <si>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</si>
  <si>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</si>
  <si>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</si>
  <si>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</si>
  <si>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</si>
  <si>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</si>
  <si>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</si>
  <si>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</si>
  <si>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</si>
  <si>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</si>
  <si>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</si>
  <si>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</si>
  <si>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</si>
  <si>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</si>
  <si>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</si>
  <si>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</si>
  <si>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</si>
  <si>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</si>
  <si>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</si>
  <si>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</si>
  <si>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</si>
  <si>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</si>
  <si>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</si>
  <si>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</si>
  <si>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</si>
  <si>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</si>
  <si>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</si>
  <si>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</si>
  <si>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</si>
  <si>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</si>
  <si>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</si>
  <si>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</si>
  <si>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</si>
  <si>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</si>
  <si>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</si>
  <si>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</si>
  <si>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</si>
  <si>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</si>
  <si>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</si>
  <si>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</si>
  <si>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</si>
  <si>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</si>
  <si>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</si>
  <si>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</si>
  <si>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</si>
  <si>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</si>
  <si>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</si>
  <si>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</si>
  <si>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</si>
  <si>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</si>
  <si>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</si>
  <si>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</si>
  <si>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</si>
  <si>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</si>
  <si>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</si>
  <si>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</si>
  <si>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</si>
  <si>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</si>
  <si>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</si>
  <si>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</si>
  <si>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</si>
  <si>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</si>
  <si>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</si>
  <si>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</si>
  <si>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</si>
  <si>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</si>
  <si>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</si>
  <si>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</si>
  <si>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</si>
  <si>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</si>
  <si>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</si>
  <si>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</si>
  <si>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</si>
  <si>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</si>
  <si>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</si>
  <si>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</si>
  <si>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</si>
  <si>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</si>
  <si>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</si>
  <si>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</si>
  <si>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</si>
  <si>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</si>
  <si>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</si>
  <si>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</si>
  <si>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</si>
  <si>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</si>
  <si>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</si>
  <si>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</si>
  <si>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</si>
  <si>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</si>
  <si>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</si>
  <si>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</si>
  <si>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</si>
  <si>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</si>
  <si>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</si>
  <si>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</si>
  <si>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</si>
  <si>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</si>
  <si>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</si>
  <si>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</si>
  <si>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</si>
  <si>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</si>
  <si>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</si>
  <si>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</si>
  <si>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</si>
  <si>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</si>
  <si>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</si>
  <si>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</si>
  <si>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</si>
  <si>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</si>
  <si>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</si>
  <si>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</si>
  <si>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</si>
  <si>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</si>
  <si>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</si>
  <si>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</si>
  <si>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</si>
  <si>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</si>
  <si>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</si>
  <si>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</si>
  <si>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</si>
  <si>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</si>
  <si>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</si>
  <si>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</si>
  <si>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</si>
  <si>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</si>
  <si>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</si>
  <si>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</si>
  <si>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</si>
  <si>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</si>
  <si>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</si>
  <si>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</si>
  <si>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</si>
  <si>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</si>
  <si>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</si>
  <si>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</si>
  <si>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</si>
  <si>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</si>
  <si>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</si>
  <si>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</si>
  <si>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</si>
  <si>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</si>
  <si>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</si>
  <si>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</si>
  <si>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</si>
  <si>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</si>
  <si>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</si>
  <si>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</si>
  <si>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</si>
  <si>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</si>
  <si>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</si>
  <si>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</si>
  <si>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</si>
  <si>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</si>
  <si>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</si>
  <si>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</si>
  <si>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</si>
  <si>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</si>
  <si>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</si>
  <si>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</si>
  <si>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</si>
  <si>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</si>
  <si>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</si>
  <si>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</si>
  <si>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</si>
  <si>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</si>
  <si>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</si>
  <si>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</si>
  <si>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</si>
  <si>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</si>
  <si>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</si>
  <si>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</si>
  <si>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</si>
  <si>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</si>
  <si>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</si>
  <si>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</si>
  <si>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</si>
  <si>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</si>
  <si>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</si>
  <si>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</si>
  <si>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</si>
  <si>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</si>
  <si>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</si>
  <si>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</si>
  <si>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</si>
  <si>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</si>
  <si>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</si>
  <si>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</si>
  <si>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</si>
  <si>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</si>
  <si>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</si>
  <si>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</si>
  <si>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</si>
  <si>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</si>
  <si>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</si>
  <si>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</si>
  <si>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</si>
  <si>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</si>
  <si>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</si>
  <si>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</si>
  <si>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</si>
  <si>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</si>
  <si>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</si>
  <si>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</si>
  <si>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</si>
  <si>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</si>
  <si>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</si>
  <si>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</si>
  <si>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</si>
  <si>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</si>
  <si>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</si>
  <si>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</si>
  <si>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</si>
  <si>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</si>
  <si>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</si>
  <si>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</si>
  <si>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</si>
  <si>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</si>
  <si>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</si>
  <si>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</si>
  <si>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</si>
  <si>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</si>
  <si>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</si>
  <si>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</si>
  <si>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</si>
  <si>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</si>
  <si>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</si>
  <si>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</si>
  <si>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</si>
  <si>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</si>
  <si>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</si>
  <si>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</si>
  <si>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</si>
  <si>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</si>
  <si>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</si>
  <si>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</si>
  <si>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</si>
  <si>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</si>
  <si>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</si>
  <si>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</si>
  <si>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</si>
  <si>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</si>
  <si>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</si>
  <si>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</si>
  <si>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</si>
  <si>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</si>
  <si>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</si>
  <si>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</si>
  <si>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</si>
  <si>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</si>
  <si>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</si>
  <si>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</si>
  <si>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</si>
  <si>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</si>
  <si>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</si>
  <si>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</si>
  <si>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</si>
  <si>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</si>
  <si>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</si>
  <si>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</si>
  <si>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</si>
  <si>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</si>
  <si>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</si>
  <si>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</si>
  <si>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</si>
  <si>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</si>
  <si>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</si>
  <si>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</si>
  <si>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</si>
  <si>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</si>
  <si>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</si>
  <si>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</si>
  <si>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</si>
  <si>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</si>
  <si>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</si>
  <si>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</si>
  <si>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</si>
  <si>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</si>
  <si>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</si>
  <si>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</si>
  <si>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</si>
  <si>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</si>
  <si>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</si>
  <si>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</si>
  <si>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</si>
  <si>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</si>
  <si>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</si>
  <si>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</si>
  <si>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</si>
  <si>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</si>
  <si>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</si>
  <si>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</si>
  <si>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</si>
  <si>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</si>
  <si>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</si>
  <si>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</si>
  <si>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</si>
  <si>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</si>
  <si>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</si>
  <si>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</si>
  <si>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</si>
  <si>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</si>
  <si>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</si>
  <si>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</si>
  <si>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</si>
  <si>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</si>
  <si>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</si>
  <si>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</si>
  <si>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</si>
  <si>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</si>
  <si>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</si>
  <si>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</si>
  <si>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</si>
  <si>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</si>
  <si>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</si>
  <si>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</si>
  <si>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</si>
  <si>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</si>
  <si>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</si>
  <si>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</si>
  <si>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</si>
  <si>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</si>
  <si>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</si>
  <si>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</si>
  <si>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</si>
  <si>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</si>
  <si>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</si>
  <si>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</si>
  <si>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</si>
  <si>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</si>
  <si>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</si>
  <si>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</si>
  <si>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</si>
  <si>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</si>
  <si>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</si>
  <si>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</si>
  <si>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</si>
  <si>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</si>
  <si>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</si>
  <si>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</si>
  <si>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</si>
  <si>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</si>
  <si>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</si>
  <si>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</si>
  <si>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</si>
  <si>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</si>
  <si>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</si>
  <si>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</si>
  <si>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</si>
  <si>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</si>
  <si>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</si>
  <si>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</si>
  <si>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</si>
  <si>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</si>
  <si>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</si>
  <si>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</si>
  <si>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</si>
  <si>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</si>
  <si>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</si>
  <si>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</si>
  <si>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</si>
  <si>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</si>
  <si>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</si>
  <si>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</si>
  <si>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</si>
  <si>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</si>
  <si>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</si>
  <si>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</si>
  <si>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</si>
  <si>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</si>
  <si>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</si>
  <si>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</si>
  <si>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</si>
  <si>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</si>
  <si>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</si>
  <si>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</si>
  <si>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</si>
  <si>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</si>
  <si>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</si>
  <si>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</si>
  <si>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</si>
  <si>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</si>
  <si>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</si>
  <si>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</si>
  <si>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</si>
  <si>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</si>
  <si>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</si>
  <si>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</si>
  <si>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</si>
  <si>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</si>
  <si>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</si>
  <si>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</si>
  <si>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</si>
  <si>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</si>
  <si>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</si>
  <si>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</si>
  <si>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</si>
  <si>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</si>
  <si>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</si>
  <si>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</si>
  <si>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</si>
  <si>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</si>
  <si>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</si>
  <si>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</si>
  <si>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</si>
  <si>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</si>
  <si>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</si>
  <si>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</si>
  <si>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</si>
  <si>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</si>
  <si>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</si>
  <si>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</si>
  <si>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</si>
  <si>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</si>
  <si>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</si>
  <si>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</si>
  <si>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</si>
  <si>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</si>
  <si>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</si>
  <si>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</si>
  <si>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</si>
  <si>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</si>
  <si>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</si>
  <si>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</si>
  <si>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</si>
  <si>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</si>
  <si>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</si>
  <si>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</si>
  <si>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</si>
  <si>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</si>
  <si>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</si>
  <si>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</si>
  <si>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</si>
  <si>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</si>
  <si>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</si>
  <si>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</si>
  <si>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</si>
  <si>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</si>
  <si>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</si>
  <si>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</si>
  <si>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</si>
  <si>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</si>
  <si>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</si>
  <si>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</si>
  <si>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</si>
  <si>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</si>
  <si>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</si>
  <si>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</si>
  <si>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</si>
  <si>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</si>
  <si>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</si>
  <si>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</si>
  <si>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</si>
  <si>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</si>
  <si>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</si>
  <si>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</si>
  <si>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</si>
  <si>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</si>
  <si>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</si>
  <si>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</si>
  <si>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</si>
  <si>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</si>
  <si>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</si>
  <si>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</si>
  <si>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</si>
  <si>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</si>
  <si>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</si>
  <si>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</si>
  <si>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</si>
  <si>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</si>
  <si>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</si>
  <si>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</si>
  <si>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</si>
  <si>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</si>
  <si>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</si>
  <si>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</si>
  <si>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</si>
  <si>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</si>
  <si>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</si>
  <si>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</si>
  <si>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</si>
  <si>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</si>
  <si>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</si>
  <si>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</si>
  <si>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</si>
  <si>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</si>
  <si>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</si>
  <si>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</si>
  <si>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</si>
  <si>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</si>
  <si>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</si>
  <si>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</si>
  <si>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</si>
  <si>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</si>
  <si>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</si>
  <si>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</si>
  <si>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</si>
  <si>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</si>
  <si>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</si>
  <si>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</si>
  <si>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</si>
  <si>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</si>
  <si>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</si>
  <si>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</si>
  <si>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</si>
  <si>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</si>
  <si>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</si>
  <si>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</si>
  <si>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</si>
  <si>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</si>
  <si>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</si>
  <si>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</si>
  <si>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</si>
  <si>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</si>
  <si>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</si>
  <si>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</si>
  <si>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</si>
  <si>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</si>
  <si>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</si>
  <si>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</si>
  <si>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</si>
  <si>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</si>
  <si>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</si>
  <si>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</si>
  <si>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</si>
  <si>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</si>
  <si>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</si>
  <si>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</si>
  <si>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</si>
  <si>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</si>
  <si>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</si>
  <si>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</si>
  <si>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</si>
  <si>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</si>
  <si>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</si>
  <si>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</si>
  <si>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</si>
  <si>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</si>
  <si>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</si>
  <si>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</si>
  <si>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</si>
  <si>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</si>
  <si>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</si>
  <si>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</si>
  <si>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</si>
  <si>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</si>
  <si>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</si>
  <si>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</si>
  <si>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</si>
  <si>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</si>
  <si>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</si>
  <si>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</si>
  <si>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</si>
  <si>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</si>
  <si>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</si>
  <si>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</si>
  <si>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</si>
  <si>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</si>
  <si>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</si>
  <si>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</si>
  <si>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</si>
  <si>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</si>
  <si>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</si>
  <si>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</si>
  <si>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</si>
  <si>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</si>
  <si>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</si>
  <si>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</si>
  <si>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</si>
  <si>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</si>
  <si>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</si>
  <si>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</si>
  <si>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</si>
  <si>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</si>
  <si>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</si>
  <si>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</si>
  <si>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</si>
  <si>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</si>
  <si>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</si>
  <si>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</si>
  <si>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</si>
  <si>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</si>
  <si>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</si>
  <si>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</si>
  <si>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</si>
  <si>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</si>
  <si>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</si>
  <si>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</si>
  <si>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</si>
  <si>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</si>
  <si>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</si>
  <si>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</si>
  <si>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</si>
  <si>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</si>
  <si>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</si>
  <si>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</si>
  <si>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</si>
  <si>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</si>
  <si>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</si>
  <si>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</si>
  <si>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</si>
  <si>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</si>
  <si>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</si>
  <si>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</si>
  <si>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</si>
  <si>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</si>
  <si>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</si>
  <si>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</si>
  <si>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</si>
  <si>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</si>
  <si>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</si>
  <si>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</si>
  <si>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</si>
  <si>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</si>
  <si>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</si>
  <si>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</si>
  <si>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</si>
  <si>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</si>
  <si>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</si>
  <si>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</si>
  <si>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</si>
  <si>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</si>
  <si>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</si>
  <si>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</si>
  <si>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</si>
  <si>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</si>
  <si>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</si>
  <si>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</si>
  <si>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</si>
  <si>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</si>
  <si>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</si>
  <si>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</si>
  <si>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</si>
  <si>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</si>
  <si>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</si>
  <si>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</si>
  <si>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</si>
  <si>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</si>
  <si>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</si>
  <si>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</si>
  <si>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</si>
  <si>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</si>
  <si>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</si>
  <si>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</si>
  <si>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</si>
  <si>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</si>
  <si>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</si>
  <si>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</si>
  <si>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</si>
  <si>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</si>
  <si>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</si>
  <si>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</si>
  <si>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</si>
  <si>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</si>
  <si>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</si>
  <si>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</si>
  <si>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</si>
  <si>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</si>
  <si>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</si>
  <si>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</si>
  <si>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</si>
  <si>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</si>
  <si>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</si>
  <si>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</si>
  <si>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</si>
  <si>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</si>
  <si>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</si>
  <si>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</si>
  <si>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</si>
  <si>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</si>
  <si>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</si>
  <si>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</si>
  <si>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</si>
  <si>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</si>
  <si>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</si>
  <si>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</si>
  <si>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</si>
  <si>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</si>
  <si>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</si>
  <si>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</si>
  <si>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</si>
  <si>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</si>
  <si>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</si>
  <si>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</si>
  <si>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</si>
  <si>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</si>
  <si>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</si>
  <si>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</si>
  <si>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</si>
  <si>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</si>
  <si>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</si>
  <si>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</si>
  <si>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</si>
  <si>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</si>
  <si>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</si>
  <si>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</si>
  <si>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</si>
  <si>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</si>
  <si>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</si>
  <si>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</si>
  <si>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</si>
  <si>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</si>
  <si>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</si>
  <si>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</si>
  <si>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</si>
  <si>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</si>
  <si>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</si>
  <si>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</si>
  <si>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</si>
  <si>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</si>
  <si>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</si>
  <si>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</si>
  <si>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</si>
  <si>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</si>
  <si>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</si>
  <si>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</si>
  <si>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</si>
  <si>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</si>
  <si>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</si>
  <si>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</si>
  <si>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</si>
  <si>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</si>
  <si>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</si>
  <si>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</si>
  <si>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</si>
  <si>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</si>
  <si>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</si>
  <si>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</si>
  <si>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</si>
  <si>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</si>
  <si>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</si>
  <si>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</si>
  <si>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</si>
  <si>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</si>
  <si>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</si>
  <si>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</si>
  <si>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</si>
  <si>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</si>
  <si>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</si>
  <si>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</si>
  <si>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</si>
  <si>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</si>
  <si>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</si>
  <si>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</si>
  <si>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</si>
  <si>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</si>
  <si>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</si>
  <si>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</si>
  <si>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</si>
  <si>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</si>
  <si>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</si>
  <si>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</si>
  <si>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</si>
  <si>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</si>
  <si>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</si>
  <si>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</si>
  <si>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</si>
  <si>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</si>
  <si>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</si>
  <si>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</si>
  <si>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</si>
  <si>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</si>
  <si>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</si>
  <si>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</si>
  <si>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</si>
  <si>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</si>
  <si>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</si>
  <si>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</si>
  <si>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</si>
  <si>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</si>
  <si>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</si>
  <si>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</si>
  <si>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</si>
  <si>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</si>
  <si>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</si>
  <si>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</si>
  <si>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</si>
  <si>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</si>
  <si>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</si>
  <si>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</si>
  <si>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</si>
  <si>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</si>
  <si>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</si>
  <si>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</si>
  <si>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</si>
  <si>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</si>
  <si>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</si>
  <si>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</si>
  <si>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</si>
  <si>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</si>
  <si>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</si>
  <si>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</si>
  <si>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</si>
  <si>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</si>
  <si>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</si>
  <si>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</si>
  <si>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</si>
  <si>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</si>
  <si>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</si>
  <si>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</si>
  <si>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</si>
  <si>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</si>
  <si>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</si>
  <si>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</si>
  <si>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</si>
  <si>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</si>
  <si>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</si>
  <si>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</si>
  <si>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</si>
  <si>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</si>
  <si>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</si>
  <si>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</si>
  <si>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</si>
  <si>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</si>
  <si>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</si>
  <si>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</si>
  <si>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</si>
  <si>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</si>
  <si>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</si>
  <si>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</si>
  <si>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</si>
  <si>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</si>
  <si>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</si>
  <si>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</si>
  <si>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</si>
  <si>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</si>
  <si>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</si>
  <si>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</si>
  <si>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</si>
  <si>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</si>
  <si>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</si>
  <si>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</si>
  <si>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</si>
  <si>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</si>
  <si>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</si>
  <si>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</si>
  <si>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</si>
  <si>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</si>
  <si>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</si>
  <si>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</si>
  <si>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</si>
  <si>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</si>
  <si>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</si>
  <si>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</si>
  <si>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</si>
  <si>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</si>
  <si>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</si>
  <si>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</si>
  <si>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</si>
  <si>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</si>
  <si>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</si>
  <si>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</si>
  <si>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</si>
  <si>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</si>
  <si>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</si>
  <si>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</si>
  <si>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</si>
  <si>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</si>
  <si>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</si>
  <si>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</si>
  <si>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</si>
  <si>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</si>
  <si>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</si>
  <si>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</si>
  <si>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</si>
  <si>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</si>
  <si>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</si>
  <si>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</si>
  <si>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</si>
  <si>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</si>
  <si>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</si>
  <si>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</si>
  <si>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</si>
  <si>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</si>
  <si>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</si>
  <si>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</si>
  <si>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</si>
  <si>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</si>
  <si>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</si>
  <si>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</si>
  <si>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</si>
  <si>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</si>
  <si>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</si>
  <si>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</si>
  <si>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</si>
  <si>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</si>
  <si>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</si>
  <si>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</si>
  <si>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</si>
  <si>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</si>
  <si>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</si>
  <si>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</si>
  <si>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</si>
  <si>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</si>
  <si>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</si>
  <si>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</si>
  <si>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</si>
  <si>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</si>
  <si>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</si>
  <si>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</si>
  <si>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</si>
  <si>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</si>
  <si>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</si>
  <si>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</si>
  <si>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</si>
  <si>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</si>
  <si>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</si>
  <si>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</si>
  <si>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</si>
  <si>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</si>
  <si>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</si>
  <si>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</si>
  <si>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</si>
  <si>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</si>
  <si>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</si>
  <si>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</si>
  <si>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</si>
  <si>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</si>
  <si>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</si>
  <si>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</si>
  <si>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</si>
  <si>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</si>
  <si>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</si>
  <si>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</si>
  <si>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</si>
  <si>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</si>
  <si>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</si>
  <si>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</si>
  <si>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</si>
  <si>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</si>
  <si>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</si>
  <si>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</si>
  <si>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</si>
  <si>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</si>
  <si>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</si>
  <si>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</si>
  <si>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</si>
  <si>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</si>
  <si>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</si>
  <si>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</si>
  <si>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</si>
  <si>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</si>
  <si>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</si>
  <si>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</si>
  <si>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</si>
  <si>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</si>
  <si>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</si>
  <si>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</si>
  <si>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</si>
  <si>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</si>
  <si>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</si>
  <si>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</si>
  <si>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</si>
  <si>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</si>
  <si>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</si>
  <si>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</si>
  <si>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</si>
  <si>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</si>
  <si>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</si>
  <si>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</si>
  <si>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</si>
  <si>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</si>
  <si>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</si>
  <si>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</si>
  <si>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</si>
  <si>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</si>
  <si>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</si>
  <si>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</si>
  <si>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</si>
  <si>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</si>
  <si>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</si>
  <si>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</si>
  <si>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</si>
  <si>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</si>
  <si>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</si>
  <si>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</si>
  <si>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</si>
  <si>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</si>
  <si>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</si>
  <si>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</si>
  <si>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</si>
  <si>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</si>
  <si>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</si>
  <si>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</si>
  <si>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</si>
  <si>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</si>
  <si>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</si>
  <si>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</si>
  <si>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</si>
  <si>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</si>
  <si>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</si>
  <si>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</si>
  <si>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</si>
  <si>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</si>
  <si>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</si>
  <si>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</si>
  <si>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</si>
  <si>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</si>
  <si>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</si>
  <si>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</si>
  <si>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</si>
  <si>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</si>
  <si>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</si>
  <si>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</si>
  <si>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</si>
  <si>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</si>
  <si>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</si>
  <si>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</si>
  <si>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</si>
  <si>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</si>
  <si>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</si>
  <si>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</si>
  <si>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</si>
  <si>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</si>
  <si>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</si>
  <si>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</si>
  <si>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</si>
  <si>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</si>
  <si>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</si>
  <si>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</si>
  <si>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</si>
  <si>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</si>
  <si>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</si>
  <si>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</si>
  <si>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</si>
  <si>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</si>
  <si>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</si>
  <si>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</si>
  <si>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</si>
  <si>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</si>
  <si>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</si>
  <si>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</si>
  <si>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</si>
  <si>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</si>
  <si>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</si>
  <si>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</si>
  <si>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</si>
  <si>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</si>
  <si>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</si>
  <si>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</si>
  <si>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</si>
  <si>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</si>
  <si>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</si>
  <si>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</si>
  <si>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</si>
  <si>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</si>
  <si>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</si>
  <si>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</si>
  <si>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</si>
  <si>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</si>
  <si>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</si>
  <si>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</si>
  <si>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</si>
  <si>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</si>
  <si>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</si>
  <si>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</si>
  <si>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</si>
  <si>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</si>
  <si>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</si>
  <si>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</si>
  <si>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</si>
  <si>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</si>
  <si>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</si>
  <si>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</si>
  <si>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</si>
  <si>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</si>
  <si>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</si>
  <si>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</si>
  <si>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</si>
  <si>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</si>
  <si>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</si>
  <si>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</si>
  <si>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</si>
  <si>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</si>
  <si>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</si>
  <si>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</si>
  <si>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</si>
  <si>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</si>
  <si>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</si>
  <si>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</si>
  <si>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</si>
  <si>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</si>
  <si>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</si>
  <si>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</si>
  <si>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</si>
  <si>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</si>
  <si>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</si>
  <si>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</si>
  <si>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</si>
  <si>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</si>
  <si>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</si>
  <si>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</si>
  <si>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</si>
  <si>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</si>
  <si>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</si>
  <si>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</si>
  <si>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</si>
  <si>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</si>
  <si>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</si>
  <si>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</si>
  <si>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</si>
  <si>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</si>
  <si>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</si>
  <si>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</si>
  <si>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</si>
  <si>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</si>
  <si>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</si>
  <si>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</si>
  <si>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</si>
  <si>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</si>
  <si>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</si>
  <si>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</si>
  <si>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</si>
  <si>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</si>
  <si>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</si>
  <si>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</si>
  <si>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</si>
  <si>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</si>
  <si>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</si>
  <si>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</si>
  <si>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</si>
  <si>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</si>
  <si>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</si>
  <si>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</si>
  <si>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</si>
  <si>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</si>
  <si>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</si>
  <si>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</si>
  <si>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</si>
  <si>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</si>
  <si>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</si>
  <si>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</si>
  <si>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</si>
  <si>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</si>
  <si>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</si>
  <si>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</si>
  <si>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</si>
  <si>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</si>
  <si>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</si>
  <si>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</si>
  <si>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</si>
  <si>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</si>
  <si>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</si>
  <si>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</si>
  <si>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</si>
  <si>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</si>
  <si>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</si>
  <si>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</si>
  <si>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</si>
  <si>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</si>
  <si>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</si>
  <si>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</si>
  <si>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</si>
  <si>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</si>
  <si>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</si>
  <si>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</si>
  <si>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</si>
  <si>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</si>
  <si>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</si>
  <si>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</si>
  <si>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</si>
  <si>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</si>
  <si>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</si>
  <si>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</si>
  <si>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</si>
  <si>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</si>
  <si>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</si>
  <si>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</si>
  <si>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</si>
  <si>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</si>
  <si>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</si>
  <si>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</si>
  <si>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</si>
  <si>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</si>
  <si>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</si>
  <si>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</si>
  <si>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</si>
  <si>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</si>
  <si>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</si>
  <si>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</si>
  <si>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</si>
  <si>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</si>
  <si>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</si>
  <si>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</si>
  <si>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</si>
  <si>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</si>
  <si>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</si>
  <si>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</si>
  <si>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</si>
  <si>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</si>
  <si>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</si>
  <si>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</si>
  <si>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</si>
  <si>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</si>
  <si>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</si>
  <si>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</si>
  <si>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</si>
  <si>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</si>
  <si>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</si>
  <si>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</si>
  <si>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</si>
  <si>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</si>
  <si>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</si>
  <si>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</si>
  <si>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</si>
  <si>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</si>
  <si>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</si>
  <si>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</si>
  <si>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</si>
  <si>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</si>
  <si>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</si>
  <si>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</si>
  <si>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</si>
  <si>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</si>
  <si>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</si>
  <si>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</si>
  <si>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</si>
  <si>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</si>
  <si>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</si>
  <si>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</si>
  <si>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</si>
  <si>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</si>
  <si>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</si>
  <si>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</si>
  <si>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</si>
  <si>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</si>
  <si>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</si>
  <si>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</si>
  <si>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</si>
  <si>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</si>
  <si>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</si>
  <si>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</si>
  <si>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</si>
  <si>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</si>
  <si>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</si>
  <si>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</si>
  <si>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</si>
  <si>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</si>
  <si>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</si>
  <si>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</si>
  <si>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</si>
  <si>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</si>
  <si>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</si>
  <si>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</si>
  <si>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</si>
  <si>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</si>
  <si>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</si>
  <si>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</si>
  <si>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</si>
  <si>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</si>
  <si>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</si>
  <si>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</si>
  <si>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</si>
  <si>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</si>
  <si>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</si>
  <si>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</si>
  <si>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</si>
  <si>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</si>
  <si>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</si>
  <si>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</si>
  <si>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</si>
  <si>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</si>
  <si>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</si>
  <si>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</si>
  <si>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</si>
  <si>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</si>
  <si>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</si>
  <si>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</si>
  <si>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</si>
  <si>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</si>
  <si>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</si>
  <si>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</si>
  <si>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</si>
  <si>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</si>
  <si>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</si>
  <si>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</si>
  <si>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</si>
  <si>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</si>
  <si>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</si>
  <si>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</si>
  <si>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</si>
  <si>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</si>
  <si>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</si>
  <si>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</si>
  <si>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</si>
  <si>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</si>
  <si>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</si>
  <si>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</si>
  <si>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</si>
  <si>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</si>
  <si>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</si>
  <si>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</si>
  <si>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</si>
  <si>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</si>
  <si>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</si>
  <si>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</si>
  <si>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</si>
  <si>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</si>
  <si>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</si>
  <si>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</si>
  <si>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</si>
  <si>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</si>
  <si>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</si>
  <si>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</si>
  <si>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</si>
  <si>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</si>
  <si>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</si>
  <si>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</si>
  <si>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</si>
  <si>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</si>
  <si>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</si>
  <si>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</si>
  <si>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</si>
  <si>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</si>
  <si>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</si>
  <si>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</si>
  <si>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</si>
  <si>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</si>
  <si>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</si>
  <si>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</si>
  <si>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</si>
  <si>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</si>
  <si>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</si>
  <si>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</si>
  <si>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</si>
  <si>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</si>
  <si>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</si>
  <si>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</si>
  <si>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</si>
  <si>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</si>
  <si>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</si>
  <si>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</si>
  <si>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</si>
  <si>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</si>
  <si>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</si>
  <si>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</si>
  <si>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</si>
  <si>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</si>
  <si>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</si>
  <si>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</si>
  <si>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</si>
  <si>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</si>
  <si>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</si>
  <si>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</si>
  <si>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</si>
  <si>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</si>
  <si>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</si>
  <si>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</si>
  <si>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</si>
  <si>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</si>
  <si>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</si>
  <si>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</si>
  <si>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</si>
  <si>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</si>
  <si>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</si>
  <si>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</si>
  <si>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</si>
  <si>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</si>
  <si>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</si>
  <si>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</si>
  <si>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</si>
  <si>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</si>
  <si>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</si>
  <si>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</si>
  <si>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</si>
  <si>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</si>
  <si>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</si>
  <si>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</si>
  <si>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</si>
  <si>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</si>
  <si>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</si>
  <si>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</si>
  <si>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</si>
  <si>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</si>
  <si>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</si>
  <si>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</si>
  <si>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</si>
  <si>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</si>
  <si>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</si>
  <si>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</si>
  <si>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</si>
  <si>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</si>
  <si>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</si>
  <si>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</si>
  <si>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</si>
  <si>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</si>
  <si>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</si>
  <si>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</si>
  <si>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</si>
  <si>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</si>
  <si>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</si>
  <si>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</si>
  <si>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</si>
  <si>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</si>
  <si>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</si>
  <si>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</si>
  <si>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</si>
  <si>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</si>
  <si>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</si>
  <si>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</si>
  <si>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</si>
  <si>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</si>
  <si>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</si>
  <si>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</si>
  <si>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</si>
  <si>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</si>
  <si>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</si>
  <si>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</si>
  <si>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</si>
  <si>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</si>
  <si>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</si>
  <si>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</si>
  <si>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</si>
  <si>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</si>
  <si>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</si>
  <si>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</si>
  <si>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</si>
  <si>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</si>
  <si>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</si>
  <si>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</si>
  <si>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</si>
  <si>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</si>
  <si>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</si>
  <si>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</si>
  <si>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</si>
  <si>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</si>
  <si>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</si>
  <si>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</si>
  <si>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</si>
  <si>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</si>
  <si>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</si>
  <si>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</si>
  <si>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</si>
  <si>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</si>
  <si>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</si>
  <si>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</si>
  <si>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</si>
  <si>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</si>
  <si>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</si>
  <si>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</si>
  <si>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</si>
  <si>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</si>
  <si>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</si>
  <si>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</si>
  <si>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</si>
  <si>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</si>
  <si>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</si>
  <si>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</si>
  <si>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</si>
  <si>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</si>
  <si>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</si>
  <si>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</si>
  <si>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</si>
  <si>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</si>
  <si>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</si>
  <si>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</si>
  <si>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</si>
  <si>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</si>
  <si>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</si>
  <si>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</si>
  <si>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</si>
  <si>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</si>
  <si>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</si>
  <si>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</si>
  <si>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</si>
  <si>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</si>
  <si>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</si>
  <si>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</si>
  <si>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</si>
  <si>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</si>
  <si>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</si>
  <si>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</si>
  <si>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</si>
  <si>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</si>
  <si>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</si>
  <si>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</si>
  <si>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</si>
  <si>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</si>
  <si>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</si>
  <si>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</si>
  <si>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</si>
  <si>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</si>
  <si>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</si>
  <si>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</si>
  <si>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</si>
  <si>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</si>
  <si>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</si>
  <si>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</si>
  <si>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</si>
  <si>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</si>
  <si>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</si>
  <si>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</si>
  <si>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</si>
  <si>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</si>
  <si>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</si>
  <si>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</si>
  <si>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</si>
  <si>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</si>
  <si>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</si>
  <si>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</si>
  <si>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</si>
  <si>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</si>
  <si>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</si>
  <si>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</si>
  <si>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</si>
  <si>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</si>
  <si>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</si>
  <si>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</si>
  <si>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</si>
  <si>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</si>
  <si>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</si>
  <si>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</si>
  <si>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</si>
  <si>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</si>
  <si>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</si>
  <si>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</si>
  <si>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</si>
  <si>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</si>
  <si>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</si>
  <si>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</si>
  <si>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</si>
  <si>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</si>
  <si>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</si>
  <si>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</si>
  <si>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</si>
  <si>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</si>
  <si>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</si>
  <si>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</si>
  <si>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</si>
  <si>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</si>
  <si>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</si>
  <si>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</si>
  <si>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</si>
  <si>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</si>
  <si>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</si>
  <si>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</si>
  <si>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</si>
  <si>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</si>
  <si>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</si>
  <si>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</si>
  <si>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</si>
  <si>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</si>
  <si>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</si>
  <si>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</si>
  <si>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</si>
  <si>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</si>
  <si>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</si>
  <si>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</si>
  <si>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</si>
  <si>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</si>
  <si>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</si>
  <si>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</si>
  <si>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</si>
  <si>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</si>
  <si>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</si>
  <si>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</si>
  <si>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</si>
  <si>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</si>
  <si>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</si>
  <si>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</si>
  <si>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</si>
  <si>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</si>
  <si>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</si>
  <si>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</si>
  <si>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</si>
  <si>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</si>
  <si>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</si>
  <si>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</si>
  <si>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</si>
  <si>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</si>
  <si>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</si>
  <si>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</si>
  <si>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</si>
  <si>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</si>
  <si>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</si>
  <si>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</si>
  <si>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</si>
  <si>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</si>
  <si>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</si>
  <si>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</si>
  <si>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</si>
  <si>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</si>
  <si>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</si>
  <si>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</si>
  <si>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</si>
  <si>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</si>
  <si>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</si>
  <si>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</si>
  <si>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</si>
  <si>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</si>
  <si>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</si>
  <si>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</si>
  <si>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</si>
  <si>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</si>
  <si>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</si>
  <si>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</si>
  <si>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</si>
  <si>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</si>
  <si>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</si>
  <si>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</si>
  <si>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</si>
  <si>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</si>
  <si>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</si>
  <si>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</si>
  <si>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</si>
  <si>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</si>
  <si>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</si>
  <si>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</si>
  <si>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</si>
  <si>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</si>
  <si>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</si>
  <si>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</si>
  <si>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</si>
  <si>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</si>
  <si>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</si>
  <si>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</si>
  <si>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</si>
  <si>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</si>
  <si>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</si>
  <si>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</si>
  <si>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</si>
  <si>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</si>
  <si>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</si>
  <si>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</si>
  <si>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</si>
  <si>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</si>
  <si>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</si>
  <si>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</si>
  <si>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</si>
  <si>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</si>
  <si>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</si>
  <si>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</si>
  <si>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</si>
  <si>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</si>
  <si>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</si>
  <si>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</si>
  <si>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</si>
  <si>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</si>
  <si>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</si>
  <si>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</si>
  <si>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</si>
  <si>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</si>
  <si>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</si>
  <si>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</si>
  <si>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</si>
  <si>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</si>
  <si>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</si>
  <si>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</si>
  <si>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</si>
  <si>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</si>
  <si>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</si>
  <si>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</si>
  <si>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</si>
  <si>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</si>
  <si>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</si>
  <si>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</si>
  <si>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</si>
  <si>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</si>
  <si>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</si>
  <si>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</si>
  <si>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</si>
  <si>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</si>
  <si>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</si>
  <si>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</si>
  <si>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</si>
  <si>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</si>
  <si>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</si>
  <si>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</si>
  <si>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</si>
  <si>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</si>
  <si>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</si>
  <si>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</si>
  <si>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</si>
  <si>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</si>
  <si>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</si>
  <si>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</si>
  <si>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</si>
  <si>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</si>
  <si>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</si>
  <si>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</si>
  <si>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</si>
  <si>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</si>
  <si>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</si>
  <si>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</si>
  <si>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</si>
  <si>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</si>
  <si>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</si>
  <si>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</si>
  <si>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</si>
  <si>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</si>
  <si>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</si>
  <si>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</si>
  <si>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</si>
  <si>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</si>
  <si>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</si>
  <si>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</si>
  <si>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</si>
  <si>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</si>
  <si>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</si>
  <si>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</si>
  <si>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</si>
  <si>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</si>
  <si>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</si>
  <si>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</si>
  <si>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</si>
  <si>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</si>
  <si>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</si>
  <si>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</si>
  <si>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</si>
  <si>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</si>
  <si>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</si>
  <si>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</si>
  <si>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</si>
  <si>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</si>
  <si>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</si>
  <si>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</si>
  <si>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</si>
  <si>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</si>
  <si>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</si>
  <si>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</si>
  <si>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</si>
  <si>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</si>
  <si>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</si>
  <si>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</si>
  <si>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</si>
  <si>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</si>
  <si>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</si>
  <si>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</si>
  <si>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</si>
  <si>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</si>
  <si>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</si>
  <si>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</si>
  <si>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</si>
  <si>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</si>
  <si>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</si>
  <si>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</si>
  <si>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</si>
  <si>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</si>
  <si>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</si>
  <si>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</si>
  <si>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</si>
  <si>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</si>
  <si>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</si>
  <si>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</si>
  <si>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</si>
  <si>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</si>
  <si>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</si>
  <si>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</si>
  <si>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</si>
  <si>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</si>
  <si>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</si>
  <si>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</si>
  <si>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</si>
  <si>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</si>
  <si>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</si>
  <si>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</si>
  <si>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</si>
  <si>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</si>
  <si>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</si>
  <si>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</si>
  <si>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</si>
  <si>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</si>
  <si>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</si>
  <si>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</si>
  <si>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</si>
  <si>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</si>
  <si>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</si>
  <si>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</si>
  <si>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</si>
  <si>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</si>
  <si>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</si>
  <si>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</si>
  <si>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</si>
  <si>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</si>
  <si>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</si>
  <si>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</si>
  <si>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</si>
  <si>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</si>
  <si>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</si>
  <si>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</si>
  <si>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</si>
  <si>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</si>
  <si>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</si>
  <si>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</si>
  <si>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</si>
  <si>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</si>
  <si>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</si>
  <si>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</si>
  <si>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</si>
  <si>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</si>
  <si>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</si>
  <si>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</si>
  <si>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</si>
  <si>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</si>
  <si>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</si>
  <si>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</si>
  <si>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</si>
  <si>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</si>
  <si>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</si>
  <si>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</si>
  <si>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</si>
  <si>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</si>
  <si>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</si>
  <si>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</si>
  <si>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</si>
  <si>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</si>
  <si>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</si>
  <si>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</si>
  <si>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</si>
  <si>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</si>
  <si>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</si>
  <si>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</si>
  <si>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</si>
  <si>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</si>
  <si>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</si>
  <si>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</si>
  <si>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</si>
  <si>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</si>
  <si>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</si>
  <si>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</si>
  <si>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</si>
  <si>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</si>
  <si>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</si>
  <si>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</si>
  <si>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</si>
  <si>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</si>
  <si>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</si>
  <si>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</si>
  <si>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</si>
  <si>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</si>
  <si>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</si>
  <si>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</si>
  <si>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</si>
  <si>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</si>
  <si>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</si>
  <si>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</si>
  <si>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</si>
  <si>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</si>
  <si>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</si>
  <si>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</si>
  <si>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</si>
  <si>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</si>
  <si>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</si>
  <si>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</si>
  <si>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</si>
  <si>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</si>
  <si>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</si>
  <si>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</si>
  <si>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</si>
  <si>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</si>
  <si>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</si>
  <si>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</si>
  <si>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</si>
  <si>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</si>
  <si>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</si>
  <si>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</si>
  <si>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</si>
  <si>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</si>
  <si>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</si>
  <si>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</si>
  <si>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</si>
  <si>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</si>
  <si>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</si>
  <si>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</si>
  <si>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</si>
  <si>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</si>
  <si>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</si>
  <si>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</si>
  <si>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</si>
  <si>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</si>
  <si>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</si>
  <si>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</si>
  <si>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</si>
  <si>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</si>
  <si>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</si>
  <si>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</si>
  <si>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</si>
  <si>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</si>
  <si>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</si>
  <si>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</si>
  <si>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</si>
  <si>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</si>
  <si>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</si>
  <si>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</si>
  <si>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</si>
  <si>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</si>
  <si>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</si>
  <si>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</si>
  <si>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</si>
  <si>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</si>
  <si>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</si>
  <si>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</si>
  <si>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</si>
  <si>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</si>
  <si>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</si>
  <si>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</si>
  <si>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</si>
  <si>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</si>
  <si>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</si>
  <si>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</si>
  <si>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</si>
  <si>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</si>
  <si>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</si>
  <si>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</si>
  <si>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</si>
  <si>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</si>
  <si>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</si>
  <si>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</si>
  <si>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</si>
  <si>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</si>
  <si>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</si>
  <si>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</si>
  <si>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</si>
  <si>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</si>
  <si>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</si>
  <si>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</si>
  <si>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</si>
  <si>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</si>
  <si>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</si>
  <si>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</si>
  <si>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</si>
  <si>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</si>
  <si>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</si>
  <si>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</si>
  <si>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</si>
  <si>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</si>
  <si>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</si>
  <si>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</si>
  <si>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</si>
  <si>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</si>
  <si>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</si>
  <si>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</si>
  <si>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</si>
  <si>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</si>
  <si>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</si>
  <si>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</si>
  <si>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</si>
  <si>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</si>
  <si>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</si>
  <si>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</si>
  <si>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</si>
  <si>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</si>
  <si>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</si>
  <si>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</si>
  <si>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</si>
  <si>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</si>
  <si>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</si>
  <si>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</si>
  <si>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</si>
  <si>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</si>
  <si>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</si>
  <si>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</si>
  <si>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</si>
  <si>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</si>
  <si>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</si>
  <si>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</si>
  <si>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</si>
  <si>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</si>
  <si>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</si>
  <si>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</si>
  <si>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</si>
  <si>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</si>
  <si>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</si>
  <si>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</si>
  <si>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</si>
  <si>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</si>
  <si>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</si>
  <si>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</si>
  <si>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</si>
  <si>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</si>
  <si>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</si>
  <si>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</si>
  <si>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</si>
  <si>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</si>
  <si>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</si>
  <si>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</si>
  <si>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</si>
  <si>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</si>
  <si>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</si>
  <si>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</si>
  <si>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</si>
  <si>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</si>
  <si>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</si>
  <si>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</si>
  <si>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</si>
  <si>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</si>
  <si>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</si>
  <si>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</si>
  <si>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</si>
  <si>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</si>
  <si>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</si>
  <si>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</si>
  <si>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</si>
  <si>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</si>
  <si>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</si>
  <si>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</si>
  <si>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</si>
  <si>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</si>
  <si>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</si>
  <si>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</si>
  <si>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</si>
  <si>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</si>
  <si>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</si>
  <si>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</si>
  <si>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</si>
  <si>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</si>
  <si>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</si>
  <si>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</si>
  <si>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</si>
  <si>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</si>
  <si>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</si>
  <si>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</si>
  <si>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</si>
  <si>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</si>
  <si>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</si>
  <si>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</si>
  <si>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</si>
  <si>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</si>
  <si>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</si>
  <si>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</si>
  <si>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</si>
  <si>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</si>
  <si>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</si>
  <si>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</si>
  <si>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</si>
  <si>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</si>
  <si>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</si>
  <si>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</si>
  <si>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</si>
  <si>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</si>
  <si>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</si>
  <si>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</si>
  <si>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</si>
  <si>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</si>
  <si>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</si>
  <si>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</si>
  <si>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</si>
  <si>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</si>
  <si>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</si>
  <si>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</si>
  <si>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</si>
  <si>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</si>
  <si>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</si>
  <si>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</si>
  <si>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</si>
  <si>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</si>
  <si>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</si>
  <si>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</si>
  <si>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</si>
  <si>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</si>
  <si>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</si>
  <si>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</si>
  <si>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</si>
  <si>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</si>
  <si>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</si>
  <si>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</si>
  <si>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</si>
  <si>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</si>
  <si>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</si>
  <si>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</si>
  <si>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</si>
  <si>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</si>
  <si>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</si>
  <si>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</si>
  <si>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</si>
  <si>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</si>
  <si>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</si>
  <si>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</si>
  <si>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</si>
  <si>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</si>
  <si>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</si>
  <si>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</si>
  <si>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</si>
  <si>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</si>
  <si>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</si>
  <si>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</si>
  <si>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</si>
  <si>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</si>
  <si>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</si>
  <si>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</si>
  <si>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</si>
  <si>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</si>
  <si>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</si>
  <si>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</si>
  <si>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</si>
  <si>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</si>
  <si>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</si>
  <si>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</si>
  <si>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</si>
  <si>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</si>
  <si>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</si>
  <si>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</si>
  <si>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</si>
  <si>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</si>
  <si>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</si>
  <si>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</si>
  <si>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</si>
  <si>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</si>
  <si>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</si>
  <si>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</si>
  <si>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</si>
  <si>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</si>
  <si>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</si>
  <si>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</si>
  <si>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</si>
  <si>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</si>
  <si>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</si>
  <si>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</si>
  <si>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</si>
  <si>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</si>
  <si>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</si>
  <si>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</si>
  <si>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</si>
  <si>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</si>
  <si>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</si>
  <si>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</si>
  <si>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</si>
  <si>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</si>
  <si>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</si>
  <si>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</si>
  <si>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</si>
  <si>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</si>
  <si>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</si>
  <si>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</si>
  <si>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</si>
  <si>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</si>
  <si>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</si>
  <si>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</si>
  <si>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</si>
  <si>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</si>
  <si>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</si>
  <si>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</si>
  <si>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</si>
  <si>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</si>
  <si>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</si>
  <si>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</si>
  <si>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</si>
  <si>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</si>
  <si>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</si>
  <si>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</si>
  <si>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</si>
  <si>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</si>
  <si>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</si>
  <si>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</si>
  <si>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</si>
  <si>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</si>
  <si>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</si>
  <si>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</si>
  <si>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</si>
  <si>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</si>
  <si>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</si>
  <si>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</si>
  <si>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</si>
  <si>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</si>
  <si>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</si>
  <si>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</si>
  <si>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</si>
  <si>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</si>
  <si>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</si>
  <si>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</si>
  <si>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</si>
  <si>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</si>
  <si>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</si>
  <si>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</si>
  <si>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</si>
  <si>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</si>
  <si>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</si>
  <si>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</si>
  <si>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</si>
  <si>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</si>
  <si>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</si>
  <si>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</si>
  <si>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</si>
  <si>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</si>
  <si>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</si>
  <si>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</si>
  <si>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</si>
  <si>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</si>
  <si>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</si>
  <si>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</si>
  <si>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</si>
  <si>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</si>
  <si>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</si>
  <si>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</si>
  <si>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</si>
  <si>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</si>
  <si>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</si>
  <si>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</si>
  <si>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</si>
  <si>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</si>
  <si>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</si>
  <si>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</si>
  <si>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</si>
  <si>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</si>
  <si>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</si>
  <si>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</si>
  <si>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</si>
  <si>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</si>
  <si>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</si>
  <si>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</si>
  <si>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</si>
  <si>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</si>
  <si>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</si>
  <si>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</si>
  <si>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</si>
  <si>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</si>
  <si>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</si>
  <si>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</si>
  <si>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</si>
  <si>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</si>
  <si>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</si>
  <si>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</si>
  <si>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</si>
  <si>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</si>
  <si>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</si>
  <si>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</si>
  <si>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</si>
  <si>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</si>
  <si>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</si>
  <si>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</si>
  <si>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</si>
  <si>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</si>
  <si>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</si>
  <si>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</si>
  <si>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</si>
  <si>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</si>
  <si>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</si>
  <si>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</si>
  <si>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</si>
  <si>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</si>
  <si>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</si>
  <si>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</si>
  <si>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</si>
  <si>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</si>
  <si>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</si>
  <si>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</si>
  <si>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</si>
  <si>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</si>
  <si>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</si>
  <si>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</si>
  <si>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</si>
  <si>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</si>
  <si>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</si>
  <si>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</si>
  <si>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</si>
  <si>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</si>
  <si>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</si>
  <si>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</si>
  <si>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</si>
  <si>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</si>
  <si>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</si>
  <si>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</si>
  <si>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</si>
  <si>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</si>
  <si>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</si>
  <si>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</si>
  <si>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</si>
  <si>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</si>
  <si>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</si>
  <si>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</si>
  <si>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</si>
  <si>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</si>
  <si>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</si>
  <si>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</si>
  <si>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</si>
  <si>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</si>
  <si>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</si>
  <si>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</si>
  <si>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</si>
  <si>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</si>
  <si>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</si>
  <si>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</si>
  <si>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</si>
  <si>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</si>
  <si>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</si>
  <si>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</si>
  <si>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</si>
  <si>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</si>
  <si>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</si>
  <si>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</si>
  <si>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</si>
  <si>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</si>
  <si>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</si>
  <si>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</si>
  <si>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</si>
  <si>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</si>
  <si>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</si>
  <si>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</si>
  <si>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</si>
  <si>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</si>
  <si>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</si>
  <si>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</si>
  <si>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</si>
  <si>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</si>
  <si>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</si>
  <si>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</si>
  <si>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</si>
  <si>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</si>
  <si>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</si>
  <si>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</si>
  <si>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</si>
  <si>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</si>
  <si>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</si>
  <si>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</si>
  <si>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</si>
  <si>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</si>
  <si>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</si>
  <si>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</si>
  <si>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</si>
  <si>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</si>
  <si>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</si>
  <si>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</si>
  <si>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</si>
  <si>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</si>
  <si>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</si>
  <si>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</si>
  <si>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</si>
  <si>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</si>
  <si>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</si>
  <si>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</si>
  <si>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</si>
  <si>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</si>
  <si>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</si>
  <si>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</si>
  <si>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</si>
  <si>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</si>
  <si>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</si>
  <si>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</si>
  <si>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</si>
  <si>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</si>
  <si>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</si>
  <si>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</si>
  <si>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</si>
  <si>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</si>
  <si>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</si>
  <si>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</si>
  <si>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</si>
  <si>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</si>
  <si>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</si>
  <si>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</si>
  <si>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</si>
  <si>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</si>
  <si>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</si>
  <si>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</si>
  <si>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</si>
  <si>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</si>
  <si>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</si>
  <si>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</si>
  <si>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</si>
  <si>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</si>
  <si>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</si>
  <si>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</si>
  <si>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</si>
  <si>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</si>
  <si>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</si>
  <si>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</si>
  <si>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</si>
  <si>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</si>
  <si>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</si>
  <si>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</si>
  <si>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</si>
  <si>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</si>
  <si>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</si>
  <si>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</si>
  <si>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</si>
  <si>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</si>
  <si>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</si>
  <si>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</si>
  <si>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</si>
  <si>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</si>
  <si>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</si>
  <si>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</si>
  <si>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</si>
  <si>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</si>
  <si>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</si>
  <si>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</si>
  <si>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</si>
  <si>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</si>
  <si>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</si>
  <si>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</si>
  <si>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</si>
  <si>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</si>
  <si>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</si>
  <si>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</si>
  <si>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</si>
  <si>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</si>
  <si>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</si>
  <si>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</si>
  <si>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</si>
  <si>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</si>
  <si>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</si>
  <si>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</si>
  <si>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</si>
  <si>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</si>
  <si>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</si>
  <si>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</si>
  <si>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</si>
  <si>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</si>
  <si>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</si>
  <si>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</si>
  <si>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</si>
  <si>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</si>
  <si>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</si>
  <si>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</si>
  <si>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</si>
  <si>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</si>
  <si>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</si>
  <si>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</si>
  <si>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</si>
  <si>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</si>
  <si>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</si>
  <si>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</si>
  <si>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</si>
  <si>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</si>
  <si>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</si>
  <si>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</si>
  <si>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</si>
  <si>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</si>
  <si>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</si>
  <si>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</si>
  <si>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</si>
  <si>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</si>
  <si>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</si>
  <si>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</si>
  <si>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</si>
  <si>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</si>
  <si>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</si>
  <si>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</si>
  <si>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</si>
  <si>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</si>
  <si>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</si>
  <si>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</si>
  <si>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</si>
  <si>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</si>
  <si>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</si>
  <si>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</si>
  <si>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</si>
  <si>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</si>
  <si>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</si>
  <si>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</si>
  <si>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</si>
  <si>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</si>
  <si>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</si>
  <si>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</si>
  <si>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</si>
  <si>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</si>
  <si>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</si>
  <si>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</si>
  <si>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</si>
  <si>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</si>
  <si>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</si>
  <si>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</si>
  <si>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</si>
  <si>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</si>
  <si>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</si>
  <si>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</si>
  <si>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</si>
  <si>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</si>
  <si>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</si>
  <si>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</si>
  <si>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</si>
  <si>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</si>
  <si>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</si>
  <si>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</si>
  <si>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</si>
  <si>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</si>
  <si>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</si>
  <si>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</si>
  <si>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</si>
  <si>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</si>
  <si>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</si>
  <si>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</si>
  <si>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</si>
  <si>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</si>
  <si>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</si>
  <si>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</si>
  <si>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</si>
  <si>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</si>
  <si>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</si>
  <si>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</si>
  <si>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</si>
  <si>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</si>
  <si>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</si>
  <si>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</si>
  <si>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</si>
  <si>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</si>
  <si>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</si>
  <si>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</si>
  <si>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</si>
  <si>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</si>
  <si>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</si>
  <si>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</si>
  <si>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</si>
  <si>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</si>
  <si>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</si>
  <si>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</si>
  <si>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</si>
  <si>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</si>
  <si>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</si>
  <si>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</si>
  <si>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</si>
  <si>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</si>
  <si>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</si>
  <si>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</si>
  <si>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</si>
  <si>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</si>
  <si>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</si>
  <si>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</si>
  <si>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</si>
  <si>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</si>
  <si>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</si>
  <si>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</si>
  <si>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</si>
  <si>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</si>
  <si>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</si>
  <si>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</si>
  <si>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</si>
  <si>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</si>
  <si>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</si>
  <si>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</si>
  <si>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</si>
  <si>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</si>
  <si>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</si>
  <si>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</si>
  <si>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</si>
  <si>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</si>
  <si>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</si>
  <si>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</si>
  <si>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</si>
  <si>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</si>
  <si>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</si>
  <si>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</si>
  <si>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</si>
  <si>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</si>
  <si>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</si>
  <si>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</si>
  <si>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</si>
  <si>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</si>
  <si>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</si>
  <si>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</si>
  <si>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</si>
  <si>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</si>
  <si>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</si>
  <si>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</si>
  <si>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</si>
  <si>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</si>
  <si>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</si>
  <si>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</si>
  <si>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</si>
  <si>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</si>
  <si>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</si>
  <si>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</si>
  <si>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</si>
  <si>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</si>
  <si>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</si>
  <si>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</si>
  <si>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</si>
  <si>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</si>
  <si>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</si>
  <si>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</si>
  <si>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</si>
  <si>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</si>
  <si>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</si>
  <si>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</si>
  <si>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</si>
  <si>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</si>
  <si>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</si>
  <si>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</si>
  <si>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</si>
  <si>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</si>
  <si>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</si>
  <si>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</si>
  <si>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</si>
  <si>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</si>
  <si>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</si>
  <si>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</si>
  <si>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</si>
  <si>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</si>
  <si>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</si>
  <si>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</si>
  <si>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</si>
  <si>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</si>
  <si>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</si>
  <si>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</si>
  <si>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</si>
  <si>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</si>
  <si>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</si>
  <si>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</si>
  <si>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</si>
  <si>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</si>
  <si>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</si>
  <si>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</si>
  <si>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</si>
  <si>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</si>
  <si>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</si>
  <si>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</si>
  <si>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</si>
  <si>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</si>
  <si>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</si>
  <si>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</si>
  <si>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</si>
  <si>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</si>
  <si>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</si>
  <si>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</si>
  <si>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</si>
  <si>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</si>
  <si>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</si>
  <si>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</si>
  <si>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</si>
  <si>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</si>
  <si>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</si>
  <si>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</si>
  <si>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</si>
  <si>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</si>
  <si>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</si>
  <si>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</si>
  <si>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</si>
  <si>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</si>
  <si>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</si>
  <si>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</si>
  <si>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</si>
  <si>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</si>
  <si>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</si>
  <si>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</si>
  <si>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</si>
  <si>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</si>
  <si>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</si>
  <si>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</si>
  <si>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</si>
  <si>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</si>
  <si>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</si>
  <si>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</si>
  <si>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</si>
  <si>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</si>
  <si>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</si>
  <si>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</si>
  <si>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</si>
  <si>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</si>
  <si>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</si>
  <si>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</si>
  <si>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</si>
  <si>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</si>
  <si>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</si>
  <si>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</si>
  <si>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</si>
  <si>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</si>
  <si>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</si>
  <si>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</si>
  <si>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</si>
  <si>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</si>
  <si>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</si>
  <si>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</si>
  <si>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</si>
  <si>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</si>
  <si>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</si>
  <si>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</si>
  <si>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</si>
  <si>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</si>
  <si>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</si>
  <si>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</si>
  <si>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</si>
  <si>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</si>
  <si>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</si>
  <si>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</si>
  <si>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</si>
  <si>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</si>
  <si>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</si>
  <si>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</si>
  <si>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</si>
  <si>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</si>
  <si>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</si>
  <si>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</si>
  <si>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</si>
  <si>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</si>
  <si>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</si>
  <si>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</si>
  <si>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</si>
  <si>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</si>
  <si>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</si>
  <si>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</si>
  <si>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</si>
  <si>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</si>
  <si>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</si>
  <si>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</si>
  <si>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</si>
  <si>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</si>
  <si>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</si>
  <si>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</si>
  <si>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</si>
  <si>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</si>
  <si>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</si>
  <si>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</si>
  <si>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</si>
  <si>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</si>
  <si>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</si>
  <si>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</si>
  <si>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</si>
  <si>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</si>
  <si>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</si>
  <si>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</si>
  <si>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</si>
  <si>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</si>
  <si>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</si>
  <si>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</si>
  <si>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</si>
  <si>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</si>
  <si>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</si>
  <si>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</si>
  <si>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</si>
  <si>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</si>
  <si>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</si>
  <si>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</si>
  <si>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</si>
  <si>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</si>
  <si>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</si>
  <si>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</si>
  <si>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</si>
  <si>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</si>
  <si>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</si>
  <si>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</si>
  <si>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</si>
  <si>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</si>
  <si>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</si>
  <si>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</si>
  <si>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</si>
  <si>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</si>
  <si>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</si>
  <si>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</si>
  <si>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</si>
  <si>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</si>
  <si>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</si>
  <si>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</si>
  <si>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</si>
  <si>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</si>
  <si>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</si>
  <si>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</si>
  <si>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</si>
  <si>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</si>
  <si>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</si>
  <si>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</si>
  <si>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</si>
  <si>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</si>
  <si>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</si>
  <si>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</si>
  <si>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</si>
  <si>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</si>
  <si>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</si>
  <si>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</si>
  <si>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</si>
  <si>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</si>
  <si>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</si>
  <si>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</si>
  <si>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</si>
  <si>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</si>
  <si>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</si>
  <si>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</si>
  <si>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</si>
  <si>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</si>
  <si>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</si>
  <si>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</si>
  <si>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</si>
  <si>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</si>
  <si>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</si>
  <si>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</si>
  <si>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</si>
  <si>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</si>
  <si>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</si>
  <si>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</si>
  <si>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</si>
  <si>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</si>
  <si>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</si>
  <si>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</si>
  <si>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</si>
  <si>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</si>
  <si>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</si>
  <si>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</si>
  <si>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</si>
  <si>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</si>
  <si>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</si>
  <si>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</si>
  <si>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</si>
  <si>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</si>
  <si>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</si>
  <si>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</si>
  <si>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</si>
  <si>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</si>
  <si>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</si>
  <si>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</si>
  <si>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</si>
  <si>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</si>
  <si>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</si>
  <si>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</si>
  <si>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</si>
  <si>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</si>
  <si>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</si>
  <si>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</si>
  <si>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</si>
  <si>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</si>
  <si>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</si>
  <si>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</si>
  <si>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</si>
  <si>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</si>
  <si>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</si>
  <si>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</si>
  <si>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</si>
  <si>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</si>
  <si>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</si>
  <si>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</si>
  <si>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</si>
  <si>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</si>
  <si>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</si>
  <si>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</si>
  <si>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</si>
  <si>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</si>
  <si>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</si>
  <si>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</si>
  <si>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</si>
  <si>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</si>
  <si>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</si>
  <si>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</si>
  <si>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</si>
  <si>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</si>
  <si>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</si>
  <si>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</si>
  <si>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</si>
  <si>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</si>
  <si>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</si>
  <si>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</si>
  <si>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</si>
  <si>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</si>
  <si>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</si>
  <si>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</si>
  <si>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</si>
  <si>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</si>
  <si>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</si>
  <si>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</si>
  <si>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</si>
  <si>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</si>
  <si>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</si>
  <si>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</si>
  <si>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</si>
  <si>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</si>
  <si>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</si>
  <si>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</si>
  <si>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</si>
  <si>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</si>
  <si>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</si>
  <si>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</si>
  <si>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</si>
  <si>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</si>
  <si>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</si>
  <si>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</si>
  <si>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</si>
  <si>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</si>
  <si>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</si>
  <si>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</si>
  <si>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</si>
  <si>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</si>
  <si>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</si>
  <si>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</si>
  <si>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</si>
  <si>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</si>
  <si>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</si>
  <si>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</si>
  <si>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</si>
  <si>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</si>
  <si>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</si>
  <si>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</si>
  <si>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</si>
  <si>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</si>
  <si>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</si>
  <si>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</si>
  <si>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</si>
  <si>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</si>
  <si>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</si>
  <si>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</si>
  <si>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</si>
  <si>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</si>
  <si>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</si>
  <si>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</si>
  <si>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</si>
  <si>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</si>
  <si>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</si>
  <si>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</si>
  <si>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</si>
  <si>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</si>
  <si>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</si>
  <si>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</si>
  <si>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</si>
  <si>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</si>
  <si>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</si>
  <si>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</si>
  <si>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</si>
  <si>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</si>
  <si>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</si>
  <si>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</si>
  <si>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</si>
  <si>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</si>
  <si>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</si>
  <si>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</si>
  <si>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</si>
  <si>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</si>
  <si>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</si>
  <si>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</si>
  <si>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</si>
  <si>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</si>
  <si>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</si>
  <si>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</si>
  <si>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</si>
  <si>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</si>
  <si>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</si>
  <si>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</si>
  <si>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</si>
  <si>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</si>
  <si>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</si>
  <si>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</si>
  <si>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</si>
  <si>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</si>
  <si>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</si>
  <si>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</si>
  <si>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</si>
  <si>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</si>
  <si>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</si>
  <si>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</si>
  <si>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</si>
  <si>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</si>
  <si>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</si>
  <si>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</si>
  <si>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</si>
  <si>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</si>
  <si>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</si>
  <si>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</si>
  <si>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</si>
  <si>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</si>
  <si>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</si>
  <si>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</si>
  <si>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</si>
  <si>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</si>
  <si>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</si>
  <si>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</si>
  <si>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</si>
  <si>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</si>
  <si>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</si>
  <si>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</si>
  <si>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</si>
  <si>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</si>
  <si>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</si>
  <si>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</si>
  <si>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</si>
  <si>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</si>
  <si>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</si>
  <si>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</si>
  <si>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</si>
  <si>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</si>
  <si>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</si>
  <si>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</si>
  <si>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</si>
  <si>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</si>
  <si>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</si>
  <si>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</si>
  <si>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</si>
  <si>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</si>
  <si>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</si>
  <si>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</si>
  <si>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</si>
  <si>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</si>
  <si>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</si>
  <si>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</si>
  <si>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</si>
  <si>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</si>
  <si>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</si>
  <si>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</si>
  <si>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</si>
  <si>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</si>
  <si>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</si>
  <si>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</si>
  <si>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</si>
  <si>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</si>
  <si>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</si>
  <si>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</si>
  <si>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</si>
  <si>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</si>
  <si>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</si>
  <si>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</si>
  <si>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</si>
  <si>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</si>
  <si>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</si>
  <si>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</si>
  <si>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</si>
  <si>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</si>
  <si>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</si>
  <si>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</si>
  <si>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</si>
  <si>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</si>
  <si>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</si>
  <si>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</si>
  <si>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</si>
  <si>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</si>
  <si>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</si>
  <si>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</si>
  <si>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</si>
  <si>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</si>
  <si>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</si>
  <si>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</si>
  <si>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</si>
  <si>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</si>
  <si>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</si>
  <si>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</si>
  <si>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</si>
  <si>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</si>
  <si>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</si>
  <si>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</si>
  <si>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</si>
  <si>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</si>
  <si>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</si>
  <si>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</si>
  <si>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</si>
  <si>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</si>
  <si>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</si>
  <si>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</si>
  <si>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</si>
  <si>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</si>
  <si>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</si>
  <si>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</si>
  <si>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</si>
  <si>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</si>
  <si>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</si>
  <si>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</si>
  <si>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</si>
  <si>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</si>
  <si>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</si>
  <si>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</si>
  <si>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</si>
  <si>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</si>
  <si>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</si>
  <si>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</si>
  <si>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</si>
  <si>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</si>
  <si>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</si>
  <si>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</si>
  <si>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</si>
  <si>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</si>
  <si>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</si>
  <si>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</si>
  <si>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</si>
  <si>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</si>
  <si>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</si>
  <si>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</si>
  <si>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</si>
  <si>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</si>
  <si>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</si>
  <si>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</si>
  <si>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</si>
  <si>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</si>
  <si>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</si>
  <si>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</si>
  <si>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</si>
  <si>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</si>
  <si>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</si>
  <si>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</si>
  <si>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</si>
  <si>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</si>
  <si>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</si>
  <si>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</si>
  <si>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</si>
  <si>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</si>
  <si>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</si>
  <si>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</si>
  <si>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</si>
  <si>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</si>
  <si>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</si>
  <si>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</si>
  <si>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</si>
  <si>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</si>
  <si>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</si>
  <si>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</si>
  <si>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</si>
  <si>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</si>
  <si>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</si>
  <si>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</si>
  <si>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</si>
  <si>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</si>
  <si>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</si>
  <si>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</si>
  <si>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</si>
  <si>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</si>
  <si>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</si>
  <si>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</si>
  <si>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</si>
  <si>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</si>
  <si>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</si>
  <si>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</si>
  <si>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</si>
  <si>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</si>
  <si>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</si>
  <si>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</si>
  <si>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</si>
  <si>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</si>
  <si>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</si>
  <si>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</si>
  <si>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</si>
  <si>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</si>
  <si>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</si>
  <si>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</si>
  <si>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</si>
  <si>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</si>
  <si>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</si>
  <si>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</si>
  <si>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</si>
  <si>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</si>
  <si>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</si>
  <si>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</si>
  <si>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</si>
  <si>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</si>
  <si>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</si>
  <si>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</si>
  <si>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</si>
  <si>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</si>
  <si>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</si>
  <si>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</si>
  <si>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</si>
  <si>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</si>
  <si>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</si>
  <si>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</si>
  <si>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</si>
  <si>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</si>
  <si>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</si>
  <si>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</si>
  <si>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</si>
  <si>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</si>
  <si>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</si>
  <si>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</si>
  <si>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</si>
  <si>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</si>
  <si>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</si>
  <si>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</si>
  <si>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</si>
  <si>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</si>
  <si>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</si>
  <si>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</si>
  <si>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</si>
  <si>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</si>
  <si>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</si>
  <si>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</si>
  <si>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</si>
  <si>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</si>
  <si>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</si>
  <si>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</si>
  <si>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</si>
  <si>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</si>
  <si>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</si>
  <si>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</si>
  <si>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</si>
  <si>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</si>
  <si>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</si>
  <si>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</si>
  <si>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</si>
  <si>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</si>
  <si>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</si>
  <si>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</si>
  <si>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</si>
  <si>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</si>
  <si>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</si>
  <si>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</si>
  <si>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</si>
  <si>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</si>
  <si>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</si>
  <si>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</si>
  <si>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</si>
  <si>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</si>
  <si>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</si>
  <si>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</si>
  <si>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</si>
  <si>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</si>
  <si>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</si>
  <si>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</si>
  <si>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</si>
  <si>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</si>
  <si>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</si>
  <si>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</si>
  <si>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</si>
  <si>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</si>
  <si>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</si>
  <si>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</si>
  <si>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</si>
  <si>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</si>
  <si>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</si>
  <si>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</si>
  <si>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</si>
  <si>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</si>
  <si>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</si>
  <si>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</si>
  <si>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</si>
  <si>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</si>
  <si>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</si>
  <si>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</si>
  <si>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</si>
  <si>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</si>
  <si>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</si>
  <si>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</si>
  <si>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</si>
  <si>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</si>
  <si>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</si>
  <si>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</si>
  <si>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</si>
  <si>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</si>
  <si>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</si>
  <si>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</si>
  <si>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</si>
  <si>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</si>
  <si>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</si>
  <si>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</si>
  <si>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</si>
  <si>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</si>
  <si>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</si>
  <si>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</si>
  <si>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</si>
  <si>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</si>
  <si>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</si>
  <si>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</si>
  <si>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</si>
  <si>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</si>
  <si>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</si>
  <si>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</si>
  <si>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</si>
  <si>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</si>
  <si>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</si>
  <si>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</si>
  <si>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</si>
  <si>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</si>
  <si>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</si>
  <si>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</si>
  <si>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</si>
  <si>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</si>
  <si>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</si>
  <si>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</si>
  <si>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</si>
  <si>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</si>
  <si>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</si>
  <si>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</si>
  <si>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</si>
  <si>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</si>
  <si>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</si>
  <si>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</si>
  <si>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</si>
  <si>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</si>
  <si>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</si>
  <si>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</si>
  <si>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</si>
  <si>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</si>
  <si>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</si>
  <si>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</si>
  <si>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</si>
  <si>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</si>
  <si>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</si>
  <si>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</si>
  <si>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</si>
  <si>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</si>
  <si>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</si>
  <si>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</si>
  <si>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</si>
  <si>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</si>
  <si>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</si>
  <si>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</si>
  <si>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</si>
  <si>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</si>
  <si>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</si>
  <si>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</si>
  <si>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</si>
  <si>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</si>
  <si>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</si>
  <si>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</si>
  <si>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</si>
  <si>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</si>
  <si>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</si>
  <si>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</si>
  <si>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</si>
  <si>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</si>
  <si>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</si>
  <si>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</si>
  <si>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</si>
  <si>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</si>
  <si>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</si>
  <si>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</si>
  <si>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</si>
  <si>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</si>
  <si>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</si>
  <si>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</si>
  <si>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</si>
  <si>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</si>
  <si>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</si>
  <si>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</si>
  <si>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</si>
  <si>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</si>
  <si>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</si>
  <si>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</si>
  <si>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</si>
  <si>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</si>
  <si>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</si>
  <si>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</si>
  <si>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</si>
  <si>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</si>
  <si>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</si>
  <si>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</si>
  <si>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</si>
  <si>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</si>
  <si>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</si>
  <si>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</si>
  <si>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</si>
  <si>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</si>
  <si>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</si>
  <si>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</si>
  <si>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</si>
  <si>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</si>
  <si>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</si>
  <si>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</si>
  <si>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</si>
  <si>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</si>
  <si>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</si>
  <si>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</si>
  <si>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</si>
  <si>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</si>
  <si>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</si>
  <si>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</si>
  <si>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</si>
  <si>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</si>
  <si>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</si>
  <si>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</si>
  <si>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</si>
  <si>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</si>
  <si>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</si>
  <si>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</si>
  <si>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</si>
  <si>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</si>
  <si>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</si>
  <si>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</si>
  <si>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</si>
  <si>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</si>
  <si>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</si>
  <si>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</si>
  <si>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</si>
  <si>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</si>
  <si>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</si>
  <si>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</si>
  <si>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</si>
  <si>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</si>
  <si>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</si>
  <si>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</si>
  <si>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</si>
  <si>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</si>
  <si>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</si>
  <si>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</si>
  <si>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</si>
  <si>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</si>
  <si>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</si>
  <si>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</si>
  <si>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</si>
  <si>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</si>
  <si>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</si>
  <si>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</si>
  <si>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</si>
  <si>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</si>
  <si>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</si>
  <si>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</si>
  <si>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</si>
  <si>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</si>
  <si>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</si>
  <si>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</si>
  <si>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</si>
  <si>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</si>
  <si>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</si>
  <si>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</si>
  <si>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</si>
  <si>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</si>
  <si>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</si>
  <si>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</si>
  <si>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</si>
  <si>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</si>
  <si>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</si>
  <si>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</si>
  <si>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</si>
  <si>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</si>
  <si>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</si>
  <si>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</si>
  <si>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</si>
  <si>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</si>
  <si>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</si>
  <si>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</si>
  <si>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</si>
  <si>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</si>
  <si>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</si>
  <si>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</si>
  <si>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</si>
  <si>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</si>
  <si>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</si>
  <si>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</si>
  <si>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</si>
  <si>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</si>
  <si>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</si>
  <si>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</si>
  <si>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</si>
  <si>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</si>
  <si>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</si>
  <si>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</si>
  <si>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</si>
  <si>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</si>
  <si>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</si>
  <si>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</si>
  <si>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</si>
  <si>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</si>
  <si>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</si>
  <si>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</si>
  <si>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</si>
  <si>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</si>
  <si>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</si>
  <si>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</si>
  <si>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</si>
  <si>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</si>
  <si>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</si>
  <si>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</si>
  <si>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</si>
  <si>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</si>
  <si>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</si>
  <si>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</si>
  <si>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</si>
  <si>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</si>
  <si>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</si>
  <si>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</si>
  <si>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</si>
  <si>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</si>
  <si>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</si>
  <si>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</si>
  <si>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</si>
  <si>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</si>
  <si>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</si>
  <si>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</si>
  <si>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</si>
  <si>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</si>
  <si>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</si>
  <si>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</si>
  <si>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</si>
  <si>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</si>
  <si>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</si>
  <si>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</si>
  <si>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</si>
  <si>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</si>
  <si>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</si>
  <si>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</si>
  <si>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</si>
  <si>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</si>
  <si>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</si>
  <si>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</si>
  <si>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</si>
  <si>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</si>
  <si>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</si>
  <si>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</si>
  <si>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</si>
  <si>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</si>
  <si>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</si>
  <si>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</si>
  <si>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</si>
  <si>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</si>
  <si>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</si>
  <si>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</si>
  <si>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</si>
  <si>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</si>
  <si>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</si>
  <si>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</si>
  <si>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</si>
  <si>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</si>
  <si>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</si>
  <si>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</si>
  <si>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</si>
  <si>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</si>
  <si>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</si>
  <si>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</si>
  <si>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</si>
  <si>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</si>
  <si>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</si>
  <si>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</si>
  <si>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</si>
  <si>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</si>
  <si>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</si>
  <si>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</si>
  <si>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</si>
  <si>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</si>
  <si>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</si>
  <si>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</si>
  <si>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</si>
  <si>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</si>
  <si>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</si>
  <si>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</si>
  <si>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</si>
  <si>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</si>
  <si>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</si>
  <si>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</si>
  <si>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</si>
  <si>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</si>
  <si>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</si>
  <si>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</si>
  <si>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</si>
  <si>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</si>
  <si>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</si>
  <si>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</si>
  <si>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</si>
  <si>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</si>
  <si>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</si>
  <si>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</si>
  <si>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</si>
  <si>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</si>
  <si>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</si>
  <si>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</si>
  <si>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</si>
  <si>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</si>
  <si>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</si>
  <si>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</si>
  <si>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</si>
  <si>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</si>
  <si>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</si>
  <si>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</si>
  <si>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</si>
  <si>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</si>
  <si>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</si>
  <si>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</si>
  <si>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</si>
  <si>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</si>
  <si>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</si>
  <si>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</si>
  <si>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</si>
  <si>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</si>
  <si>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</si>
  <si>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</si>
  <si>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</si>
  <si>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</si>
  <si>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</si>
  <si>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</si>
  <si>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</si>
  <si>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</si>
  <si>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</si>
  <si>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</si>
  <si>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</si>
  <si>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</si>
  <si>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</si>
  <si>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</si>
  <si>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</si>
  <si>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</si>
  <si>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</si>
  <si>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</si>
  <si>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</si>
  <si>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</si>
  <si>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</si>
  <si>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</si>
  <si>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</si>
  <si>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</si>
  <si>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</si>
  <si>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</si>
  <si>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</si>
  <si>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</si>
  <si>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</si>
  <si>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</si>
  <si>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</si>
  <si>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</si>
  <si>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</si>
  <si>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</si>
  <si>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</si>
  <si>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</si>
  <si>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</si>
  <si>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</si>
  <si>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</si>
  <si>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</si>
  <si>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</si>
  <si>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</si>
  <si>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</si>
  <si>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</si>
  <si>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</si>
  <si>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</si>
  <si>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</si>
  <si>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</si>
  <si>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</si>
  <si>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</si>
  <si>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</si>
  <si>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</si>
  <si>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</si>
  <si>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</si>
  <si>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</si>
  <si>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</si>
  <si>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</si>
  <si>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</si>
  <si>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</si>
  <si>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</si>
  <si>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</si>
  <si>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</si>
  <si>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</si>
  <si>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</si>
  <si>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</si>
  <si>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</si>
  <si>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</si>
  <si>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</si>
  <si>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</si>
  <si>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</si>
  <si>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</si>
  <si>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</si>
  <si>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</si>
  <si>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</si>
  <si>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</si>
  <si>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</si>
  <si>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</si>
  <si>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</si>
  <si>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</si>
  <si>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</si>
  <si>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</si>
  <si>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</si>
  <si>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</si>
  <si>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</si>
  <si>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</si>
  <si>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</si>
  <si>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</si>
  <si>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</si>
  <si>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</si>
  <si>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</si>
  <si>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</si>
  <si>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</si>
  <si>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</si>
  <si>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</si>
  <si>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</si>
  <si>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</si>
  <si>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</si>
  <si>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</si>
  <si>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</si>
  <si>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</si>
  <si>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</si>
  <si>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</si>
  <si>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</si>
  <si>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</si>
  <si>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</si>
  <si>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</si>
  <si>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</si>
  <si>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</si>
  <si>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</si>
  <si>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</si>
  <si>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</si>
  <si>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</si>
  <si>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</si>
  <si>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</si>
  <si>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</si>
  <si>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</si>
  <si>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</si>
  <si>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</si>
  <si>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</si>
  <si>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</si>
  <si>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</si>
  <si>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</si>
  <si>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</si>
  <si>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</si>
  <si>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</si>
  <si>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</si>
  <si>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</si>
  <si>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</si>
  <si>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</si>
  <si>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</si>
  <si>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</si>
  <si>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</si>
  <si>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</si>
  <si>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</si>
  <si>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</si>
  <si>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</si>
  <si>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</si>
  <si>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</si>
  <si>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</si>
  <si>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</si>
  <si>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</si>
  <si>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</si>
  <si>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</si>
  <si>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</si>
  <si>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</si>
  <si>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</si>
  <si>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</si>
  <si>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</si>
  <si>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</si>
  <si>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</si>
  <si>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</si>
  <si>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</si>
  <si>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</si>
  <si>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</si>
  <si>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</si>
  <si>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</si>
  <si>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</si>
  <si>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</si>
  <si>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</si>
  <si>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</si>
  <si>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</si>
  <si>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</si>
  <si>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</si>
  <si>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</si>
  <si>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</si>
  <si>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</si>
  <si>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</si>
  <si>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</si>
  <si>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</si>
  <si>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</si>
  <si>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</si>
  <si>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</si>
  <si>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</si>
  <si>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</si>
  <si>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</si>
  <si>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</si>
  <si>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</si>
  <si>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</si>
  <si>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</si>
  <si>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</si>
  <si>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</si>
  <si>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</si>
  <si>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</si>
  <si>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</si>
  <si>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</si>
  <si>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</si>
  <si>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</si>
  <si>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</si>
  <si>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</si>
  <si>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</si>
  <si>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</si>
  <si>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</si>
  <si>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</si>
  <si>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</si>
  <si>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</si>
  <si>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</si>
  <si>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</si>
  <si>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</si>
  <si>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</si>
  <si>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</si>
  <si>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</si>
  <si>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</si>
  <si>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</si>
  <si>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</si>
  <si>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</si>
  <si>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</si>
  <si>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</si>
  <si>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</si>
  <si>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</si>
  <si>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</si>
  <si>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</si>
  <si>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</si>
  <si>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</si>
  <si>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</si>
  <si>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</si>
  <si>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</si>
  <si>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</si>
  <si>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</si>
  <si>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</si>
  <si>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</si>
  <si>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</si>
  <si>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</si>
  <si>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</si>
  <si>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</si>
  <si>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</si>
  <si>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</si>
  <si>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</si>
  <si>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</si>
  <si>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</si>
  <si>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</si>
  <si>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</si>
  <si>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</si>
  <si>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</si>
  <si>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</si>
  <si>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</si>
  <si>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</si>
  <si>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</si>
  <si>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</si>
  <si>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</si>
  <si>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</si>
  <si>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</si>
  <si>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</si>
  <si>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</si>
  <si>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</si>
  <si>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</si>
  <si>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</si>
  <si>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</si>
  <si>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</si>
  <si>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</si>
  <si>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</si>
  <si>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</si>
  <si>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</si>
  <si>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</si>
  <si>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</si>
  <si>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</si>
  <si>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</si>
  <si>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</si>
  <si>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</si>
  <si>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</si>
  <si>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</si>
  <si>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</si>
  <si>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</si>
  <si>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</si>
  <si>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</si>
  <si>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</si>
  <si>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</si>
  <si>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</si>
  <si>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</si>
  <si>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</si>
  <si>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</si>
  <si>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</si>
  <si>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</si>
  <si>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</si>
  <si>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</si>
  <si>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</si>
  <si>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</si>
  <si>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</si>
  <si>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</si>
  <si>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</si>
  <si>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</si>
  <si>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</si>
  <si>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</si>
  <si>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</si>
  <si>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</si>
  <si>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</si>
  <si>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</si>
  <si>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</si>
  <si>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</si>
  <si>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</si>
  <si>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</si>
  <si>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</si>
  <si>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</si>
  <si>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</si>
  <si>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</si>
  <si>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</si>
  <si>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</si>
  <si>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</si>
  <si>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</si>
  <si>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</si>
  <si>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</si>
  <si>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</si>
  <si>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</si>
  <si>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</si>
  <si>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</si>
  <si>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</si>
  <si>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</si>
  <si>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</si>
  <si>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</si>
  <si>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</si>
  <si>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</si>
  <si>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</si>
  <si>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</si>
  <si>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</si>
  <si>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</si>
  <si>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</si>
  <si>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</si>
  <si>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</si>
  <si>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</si>
  <si>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</si>
  <si>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</si>
  <si>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</si>
  <si>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</si>
  <si>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</si>
  <si>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</si>
  <si>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</si>
  <si>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</si>
  <si>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</si>
  <si>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</si>
  <si>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</si>
  <si>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</si>
  <si>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</si>
  <si>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</si>
  <si>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</si>
  <si>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</si>
  <si>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</si>
  <si>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</si>
  <si>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</si>
  <si>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</si>
  <si>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</si>
  <si>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</si>
  <si>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</si>
  <si>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</si>
  <si>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</si>
  <si>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</si>
  <si>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</si>
  <si>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</si>
  <si>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</si>
  <si>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</si>
  <si>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</si>
  <si>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</si>
  <si>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</si>
  <si>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</si>
  <si>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</si>
  <si>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</si>
  <si>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</si>
  <si>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</si>
  <si>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</si>
  <si>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</si>
  <si>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</si>
  <si>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</si>
  <si>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</si>
  <si>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</si>
  <si>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</si>
  <si>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</si>
  <si>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</si>
  <si>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</si>
  <si>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</si>
  <si>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</si>
  <si>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</si>
  <si>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</si>
  <si>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</si>
  <si>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</si>
  <si>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</si>
  <si>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</si>
  <si>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</si>
  <si>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</si>
  <si>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</si>
  <si>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</si>
  <si>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</si>
  <si>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</si>
  <si>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</si>
  <si>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</si>
  <si>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</si>
  <si>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</si>
  <si>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</si>
  <si>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</si>
  <si>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</si>
  <si>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</si>
  <si>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</si>
  <si>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</si>
  <si>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</si>
  <si>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</si>
  <si>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</si>
  <si>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</si>
  <si>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</si>
  <si>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</si>
  <si>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</si>
  <si>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</si>
  <si>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</si>
  <si>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</si>
  <si>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</si>
  <si>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</si>
  <si>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</si>
  <si>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</si>
  <si>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</si>
  <si>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</si>
  <si>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</si>
  <si>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</si>
  <si>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</si>
  <si>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</si>
  <si>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</si>
  <si>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</si>
  <si>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</si>
  <si>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</si>
  <si>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</si>
  <si>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</si>
  <si>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</si>
  <si>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</si>
  <si>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</si>
  <si>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</si>
  <si>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</si>
  <si>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</si>
  <si>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</si>
  <si>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</si>
  <si>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</si>
  <si>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</si>
  <si>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</si>
  <si>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</si>
  <si>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</si>
  <si>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</si>
  <si>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</si>
  <si>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</si>
  <si>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</si>
  <si>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</si>
  <si>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</si>
  <si>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</si>
  <si>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</si>
  <si>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</si>
  <si>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</si>
  <si>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</si>
  <si>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</si>
  <si>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</si>
  <si>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</si>
  <si>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</si>
  <si>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</si>
  <si>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</si>
  <si>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</si>
  <si>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</si>
  <si>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</si>
  <si>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</si>
  <si>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</si>
  <si>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</si>
  <si>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</si>
  <si>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</si>
  <si>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</si>
  <si>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</si>
  <si>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</si>
  <si>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</si>
  <si>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</si>
  <si>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</si>
  <si>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</si>
  <si>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</si>
  <si>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</si>
  <si>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</si>
  <si>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</si>
  <si>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</si>
  <si>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</si>
  <si>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</si>
  <si>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</si>
  <si>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</si>
  <si>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</si>
  <si>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</si>
  <si>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</si>
  <si>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</si>
  <si>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</si>
  <si>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</si>
  <si>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</si>
  <si>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</si>
  <si>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</si>
  <si>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</si>
  <si>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</si>
  <si>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</si>
  <si>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</si>
  <si>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</si>
  <si>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</si>
  <si>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</si>
  <si>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</si>
  <si>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</si>
  <si>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</si>
  <si>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</si>
  <si>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</si>
  <si>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</si>
  <si>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</si>
  <si>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</si>
  <si>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</si>
  <si>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</si>
  <si>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</si>
  <si>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</si>
  <si>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</si>
  <si>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</si>
  <si>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</si>
  <si>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</si>
  <si>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</si>
  <si>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</si>
  <si>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</si>
  <si>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</si>
  <si>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</si>
  <si>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</si>
  <si>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</si>
  <si>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</si>
  <si>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</si>
  <si>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</si>
  <si>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</si>
  <si>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</si>
  <si>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</si>
  <si>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</si>
  <si>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</si>
  <si>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</si>
  <si>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</si>
  <si>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</si>
  <si>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</si>
  <si>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</si>
  <si>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</si>
  <si>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</si>
  <si>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</si>
  <si>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</si>
  <si>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</si>
  <si>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</si>
  <si>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</si>
  <si>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</si>
  <si>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</si>
  <si>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</si>
  <si>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</si>
  <si>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</si>
  <si>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</si>
  <si>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</si>
  <si>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</si>
  <si>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</si>
  <si>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</si>
  <si>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</si>
  <si>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</si>
  <si>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</si>
  <si>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</si>
  <si>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</si>
  <si>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</si>
  <si>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</si>
  <si>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</si>
  <si>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</si>
  <si>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</si>
  <si>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</si>
  <si>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</si>
  <si>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</si>
  <si>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</si>
  <si>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</si>
  <si>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</si>
  <si>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</si>
  <si>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</si>
  <si>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</si>
  <si>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</si>
  <si>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</si>
  <si>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</si>
  <si>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</si>
  <si>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</si>
  <si>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</si>
  <si>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</si>
  <si>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</si>
  <si>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</si>
  <si>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</si>
  <si>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</si>
  <si>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</si>
  <si>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</si>
  <si>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</si>
  <si>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</si>
  <si>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</si>
  <si>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</si>
  <si>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</si>
  <si>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</si>
  <si>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</si>
  <si>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</si>
  <si>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</si>
  <si>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</si>
  <si>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</si>
  <si>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</si>
  <si>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</si>
  <si>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</si>
  <si>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</si>
  <si>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</si>
  <si>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</si>
  <si>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</si>
  <si>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</si>
  <si>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</si>
  <si>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</si>
  <si>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</si>
  <si>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</si>
  <si>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</si>
  <si>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</si>
  <si>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</si>
  <si>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</si>
  <si>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</si>
  <si>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</si>
  <si>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</si>
  <si>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</si>
  <si>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</si>
  <si>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</si>
  <si>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</si>
  <si>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</si>
  <si>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</si>
  <si>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</si>
  <si>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</si>
  <si>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</si>
  <si>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</si>
  <si>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</si>
  <si>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</si>
  <si>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</si>
  <si>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</si>
  <si>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</si>
  <si>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</si>
  <si>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</si>
  <si>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</si>
  <si>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</si>
  <si>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</si>
  <si>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</si>
  <si>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</si>
  <si>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</si>
  <si>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</si>
  <si>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</si>
  <si>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</si>
  <si>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</si>
  <si>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</si>
  <si>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</si>
  <si>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</si>
  <si>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</si>
  <si>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</si>
  <si>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</si>
  <si>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</si>
  <si>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</si>
  <si>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</si>
  <si>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</si>
  <si>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</si>
  <si>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</si>
  <si>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</si>
  <si>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</si>
  <si>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</si>
  <si>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</si>
  <si>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</si>
  <si>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</si>
  <si>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</si>
  <si>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</si>
  <si>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</si>
  <si>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</si>
  <si>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</si>
  <si>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</si>
  <si>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</si>
  <si>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</si>
  <si>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</si>
  <si>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</si>
  <si>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</si>
  <si>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</si>
  <si>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</si>
  <si>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</si>
  <si>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</si>
  <si>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</si>
  <si>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</si>
  <si>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</si>
  <si>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</si>
  <si>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</si>
  <si>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</si>
  <si>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</si>
  <si>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</si>
  <si>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</si>
  <si>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</si>
  <si>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</si>
  <si>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</si>
  <si>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</si>
  <si>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</si>
  <si>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</si>
  <si>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</si>
  <si>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</si>
  <si>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</si>
  <si>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</si>
  <si>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</si>
  <si>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</si>
  <si>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</si>
  <si>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</si>
  <si>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</si>
  <si>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</si>
  <si>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</si>
  <si>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</si>
  <si>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</si>
  <si>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</si>
  <si>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</si>
  <si>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</si>
  <si>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</si>
  <si>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</si>
  <si>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</si>
  <si>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</si>
  <si>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</si>
  <si>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</si>
  <si>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</si>
  <si>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</si>
  <si>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</si>
  <si>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</si>
  <si>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</si>
  <si>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</si>
  <si>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</si>
  <si>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</si>
  <si>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</si>
  <si>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</si>
  <si>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</si>
  <si>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</si>
  <si>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</si>
  <si>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</si>
  <si>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</si>
  <si>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</si>
  <si>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</si>
  <si>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</si>
  <si>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</si>
  <si>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</si>
  <si>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</si>
  <si>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</si>
  <si>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</si>
  <si>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</si>
  <si>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</si>
  <si>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</si>
  <si>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</si>
  <si>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</si>
  <si>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</si>
  <si>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</si>
  <si>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</si>
  <si>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</si>
  <si>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</si>
  <si>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</si>
  <si>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</si>
  <si>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</si>
  <si>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</si>
  <si>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</si>
  <si>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</si>
  <si>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</si>
  <si>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</si>
  <si>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</si>
  <si>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</si>
  <si>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</si>
  <si>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</si>
  <si>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</si>
  <si>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</si>
  <si>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</si>
  <si>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</si>
  <si>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</si>
  <si>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</si>
  <si>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</si>
  <si>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</si>
  <si>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</si>
  <si>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</si>
  <si>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</si>
  <si>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</si>
  <si>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</si>
  <si>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</si>
  <si>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</si>
  <si>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</si>
  <si>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</si>
  <si>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</si>
  <si>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</si>
  <si>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</si>
  <si>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</si>
  <si>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</si>
  <si>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</si>
  <si>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</si>
  <si>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</si>
  <si>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</si>
  <si>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</si>
  <si>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</si>
  <si>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</si>
  <si>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</si>
  <si>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</si>
  <si>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</si>
  <si>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</si>
  <si>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</si>
  <si>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</si>
  <si>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</si>
  <si>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</si>
  <si>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</si>
  <si>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</si>
  <si>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</si>
  <si>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</si>
  <si>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</si>
  <si>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</si>
  <si>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</si>
  <si>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</si>
  <si>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</si>
  <si>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</si>
  <si>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</si>
  <si>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</si>
  <si>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</si>
  <si>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</si>
  <si>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</si>
  <si>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</si>
  <si>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</si>
  <si>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</si>
  <si>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</si>
  <si>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</si>
  <si>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</si>
  <si>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</si>
  <si>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</si>
  <si>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</si>
  <si>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</si>
  <si>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</si>
  <si>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</si>
  <si>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</si>
  <si>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</si>
  <si>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</si>
  <si>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</si>
  <si>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</si>
  <si>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</si>
  <si>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</si>
  <si>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</si>
  <si>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</si>
  <si>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</si>
  <si>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</si>
  <si>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</si>
  <si>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</si>
  <si>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</si>
  <si>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</si>
  <si>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</si>
  <si>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</si>
  <si>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</si>
  <si>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</si>
  <si>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</si>
  <si>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</si>
  <si>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</si>
  <si>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</si>
  <si>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</si>
  <si>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</si>
  <si>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</si>
  <si>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</si>
  <si>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</si>
  <si>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</si>
  <si>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</si>
  <si>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</si>
  <si>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</si>
  <si>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</si>
  <si>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</si>
  <si>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</si>
  <si>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</si>
  <si>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</si>
  <si>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</si>
  <si>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</si>
  <si>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</si>
  <si>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</si>
  <si>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</si>
  <si>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</si>
  <si>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</si>
  <si>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</si>
  <si>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</si>
  <si>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</si>
  <si>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</si>
  <si>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</si>
  <si>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</si>
  <si>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</si>
  <si>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</si>
  <si>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</si>
  <si>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</si>
  <si>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</si>
  <si>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</si>
  <si>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</si>
  <si>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</si>
  <si>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</si>
  <si>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</si>
  <si>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</si>
  <si>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</si>
  <si>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</si>
  <si>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</si>
  <si>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</si>
  <si>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</si>
  <si>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</si>
  <si>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</si>
  <si>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</si>
  <si>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</si>
  <si>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</si>
  <si>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</si>
  <si>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</si>
  <si>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</si>
  <si>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</si>
  <si>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</si>
  <si>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</si>
  <si>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</si>
  <si>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</si>
  <si>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</si>
  <si>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</si>
  <si>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</si>
  <si>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</si>
  <si>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</si>
  <si>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</si>
  <si>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</si>
  <si>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</si>
  <si>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</si>
  <si>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</si>
  <si>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</si>
  <si>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</si>
  <si>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</si>
  <si>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</si>
  <si>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</si>
  <si>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</si>
  <si>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</si>
  <si>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</si>
  <si>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</si>
  <si>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</si>
  <si>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</si>
  <si>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</si>
  <si>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</si>
  <si>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</si>
  <si>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</si>
  <si>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</si>
  <si>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</si>
  <si>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</si>
  <si>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</si>
  <si>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</si>
  <si>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</si>
  <si>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</si>
  <si>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</si>
  <si>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</si>
  <si>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</si>
  <si>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</si>
  <si>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</si>
  <si>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</si>
  <si>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</si>
  <si>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</si>
  <si>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</si>
  <si>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</si>
  <si>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</si>
  <si>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</si>
  <si>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</si>
  <si>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</si>
  <si>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</si>
  <si>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</si>
  <si>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</si>
  <si>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</si>
  <si>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</si>
  <si>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</si>
  <si>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</si>
  <si>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</si>
  <si>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</si>
  <si>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</si>
  <si>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</si>
  <si>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</si>
  <si>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</si>
  <si>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</si>
  <si>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</si>
  <si>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</si>
  <si>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</si>
  <si>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</si>
  <si>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</si>
  <si>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</si>
  <si>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</si>
  <si>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</si>
  <si>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</si>
  <si>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</si>
  <si>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</si>
  <si>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</si>
  <si>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</si>
  <si>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</si>
  <si>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</si>
  <si>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</si>
  <si>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</si>
  <si>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</si>
  <si>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</si>
  <si>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</si>
  <si>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</si>
  <si>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</si>
  <si>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</si>
  <si>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</si>
  <si>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</si>
  <si>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</si>
  <si>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</si>
  <si>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</si>
  <si>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</si>
  <si>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</si>
  <si>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</si>
  <si>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</si>
  <si>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</si>
  <si>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</si>
  <si>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</si>
  <si>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</si>
  <si>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</si>
  <si>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</si>
  <si>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</si>
  <si>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</si>
  <si>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</si>
  <si>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</si>
  <si>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</si>
  <si>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</si>
  <si>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</si>
  <si>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</si>
  <si>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</si>
  <si>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</si>
  <si>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</si>
  <si>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</si>
  <si>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</si>
  <si>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</si>
  <si>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</si>
  <si>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</si>
  <si>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</si>
  <si>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</si>
  <si>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</si>
  <si>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</si>
  <si>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</si>
  <si>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</si>
  <si>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</si>
  <si>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</si>
  <si>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</si>
  <si>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</si>
  <si>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</si>
  <si>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</si>
  <si>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</si>
  <si>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</si>
  <si>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</si>
  <si>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</si>
  <si>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</si>
  <si>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</si>
  <si>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</si>
  <si>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</si>
  <si>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</si>
  <si>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</si>
  <si>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</si>
  <si>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</si>
  <si>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</si>
  <si>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</si>
  <si>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</si>
  <si>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</si>
  <si>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</si>
  <si>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</si>
  <si>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</si>
  <si>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</si>
  <si>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</si>
  <si>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</si>
  <si>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</si>
  <si>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</si>
  <si>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</si>
  <si>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</si>
  <si>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</si>
  <si>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</si>
  <si>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</si>
  <si>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</si>
  <si>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</si>
  <si>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</si>
  <si>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</si>
  <si>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</si>
  <si>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</si>
  <si>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</si>
  <si>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</si>
  <si>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</si>
  <si>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</si>
  <si>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</si>
  <si>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</si>
  <si>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</si>
  <si>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</si>
  <si>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</si>
  <si>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</si>
  <si>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</si>
  <si>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</si>
  <si>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</si>
  <si>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</si>
  <si>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</si>
  <si>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</si>
  <si>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</si>
  <si>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</si>
  <si>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</si>
  <si>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</si>
  <si>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</si>
  <si>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</si>
  <si>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</si>
  <si>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</si>
  <si>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</si>
  <si>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</si>
  <si>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</si>
  <si>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</si>
  <si>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</si>
  <si>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</si>
  <si>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</si>
  <si>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</si>
  <si>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</si>
  <si>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</si>
  <si>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</si>
  <si>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</si>
  <si>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</si>
  <si>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</si>
  <si>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</si>
  <si>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</si>
  <si>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</si>
  <si>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</si>
  <si>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</si>
  <si>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</si>
  <si>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</si>
  <si>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</si>
  <si>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</si>
  <si>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</si>
  <si>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</si>
  <si>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</si>
  <si>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</si>
  <si>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</si>
  <si>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</si>
  <si>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</si>
  <si>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</si>
  <si>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</si>
  <si>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</si>
  <si>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</si>
  <si>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</si>
  <si>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</si>
  <si>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</si>
  <si>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</si>
  <si>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</si>
  <si>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</si>
  <si>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</si>
  <si>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</si>
  <si>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</si>
  <si>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</si>
  <si>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</si>
  <si>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</si>
  <si>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</si>
  <si>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</si>
  <si>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</si>
  <si>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</si>
  <si>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</si>
  <si>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</si>
  <si>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</si>
  <si>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</si>
  <si>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</si>
  <si>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</si>
  <si>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</si>
  <si>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</si>
  <si>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</si>
  <si>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</si>
  <si>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</si>
  <si>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</si>
  <si>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</si>
  <si>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</si>
  <si>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</si>
  <si>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</si>
  <si>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</si>
  <si>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</si>
  <si>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</si>
  <si>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</si>
  <si>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</si>
  <si>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</si>
  <si>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</si>
  <si>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</si>
  <si>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</si>
  <si>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</si>
  <si>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</si>
  <si>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</si>
  <si>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</si>
  <si>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</si>
  <si>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</si>
  <si>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</si>
  <si>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</si>
  <si>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</si>
  <si>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</si>
  <si>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</si>
  <si>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</si>
  <si>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</si>
  <si>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</si>
  <si>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</si>
  <si>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</si>
  <si>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</si>
  <si>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</si>
  <si>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</si>
  <si>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</si>
  <si>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</si>
  <si>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</si>
  <si>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</si>
  <si>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</si>
  <si>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</si>
  <si>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</si>
  <si>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</si>
  <si>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</si>
  <si>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</si>
  <si>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</si>
  <si>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</si>
  <si>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</si>
  <si>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</si>
  <si>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</si>
  <si>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</si>
  <si>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</si>
  <si>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</si>
  <si>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</si>
  <si>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</si>
  <si>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</si>
  <si>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</si>
  <si>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</si>
  <si>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</si>
  <si>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</si>
  <si>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</si>
  <si>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</si>
  <si>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</si>
  <si>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</si>
  <si>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</si>
  <si>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</si>
  <si>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</si>
  <si>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</si>
  <si>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</si>
  <si>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</si>
  <si>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</si>
  <si>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</si>
  <si>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</si>
  <si>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</si>
  <si>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</si>
  <si>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</si>
  <si>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</si>
  <si>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</si>
  <si>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</si>
  <si>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</si>
  <si>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</si>
  <si>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</si>
  <si>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</si>
  <si>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</si>
  <si>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</si>
  <si>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</si>
  <si>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</si>
  <si>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</si>
  <si>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</si>
  <si>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</si>
  <si>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</si>
  <si>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</si>
  <si>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</si>
  <si>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</si>
  <si>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</si>
  <si>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</si>
  <si>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</si>
  <si>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</si>
  <si>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</si>
  <si>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</si>
  <si>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</si>
  <si>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</si>
  <si>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</si>
  <si>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</si>
  <si>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</si>
  <si>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</si>
  <si>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</si>
  <si>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</si>
  <si>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</si>
  <si>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</si>
  <si>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</si>
  <si>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</si>
  <si>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</si>
  <si>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</si>
  <si>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</si>
  <si>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</si>
  <si>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</si>
  <si>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</si>
  <si>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</si>
  <si>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</si>
  <si>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</si>
  <si>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</si>
  <si>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</si>
  <si>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</si>
  <si>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</si>
  <si>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</si>
  <si>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</si>
  <si>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</si>
  <si>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</si>
  <si>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</si>
  <si>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</si>
  <si>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</si>
  <si>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</si>
  <si>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</si>
  <si>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</si>
  <si>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</si>
  <si>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</si>
  <si>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</si>
  <si>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</si>
  <si>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</si>
  <si>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</si>
  <si>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</si>
  <si>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</si>
  <si>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</si>
  <si>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</si>
  <si>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</si>
  <si>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</si>
  <si>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</si>
  <si>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</si>
  <si>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</si>
  <si>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</si>
  <si>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</si>
  <si>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</si>
  <si>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</si>
  <si>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</si>
  <si>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</si>
  <si>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</si>
  <si>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</si>
  <si>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</si>
  <si>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</si>
  <si>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</si>
  <si>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</si>
  <si>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</si>
  <si>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</si>
  <si>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</si>
  <si>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</si>
  <si>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</si>
  <si>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</si>
  <si>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</si>
  <si>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</si>
  <si>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</si>
  <si>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</si>
  <si>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</si>
  <si>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</si>
  <si>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</si>
  <si>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</si>
  <si>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</si>
  <si>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</si>
  <si>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</si>
  <si>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</si>
  <si>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</si>
  <si>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</si>
  <si>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</si>
  <si>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</si>
  <si>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</si>
  <si>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</si>
  <si>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</si>
  <si>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</si>
  <si>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</si>
  <si>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</si>
  <si>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</si>
  <si>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</si>
  <si>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</si>
  <si>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</si>
  <si>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</si>
  <si>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</si>
  <si>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</si>
  <si>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</si>
  <si>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</si>
  <si>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</si>
  <si>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</si>
  <si>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</si>
  <si>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</si>
  <si>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</si>
  <si>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</si>
  <si>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</si>
  <si>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</si>
  <si>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</si>
  <si>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</si>
  <si>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</si>
  <si>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</si>
  <si>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</si>
  <si>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</si>
  <si>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</si>
  <si>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</si>
  <si>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</si>
  <si>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</si>
  <si>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</si>
  <si>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</si>
  <si>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</si>
  <si>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</si>
  <si>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</si>
  <si>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</si>
  <si>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</si>
  <si>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</si>
  <si>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</si>
  <si>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</si>
  <si>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</si>
  <si>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</si>
  <si>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</si>
  <si>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</si>
  <si>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</si>
  <si>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</si>
  <si>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</si>
  <si>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</si>
  <si>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</si>
  <si>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</si>
  <si>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</si>
  <si>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</si>
  <si>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</si>
  <si>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</si>
  <si>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</si>
  <si>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</si>
  <si>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</si>
  <si>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</si>
  <si>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</si>
  <si>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</si>
  <si>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</si>
  <si>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</si>
  <si>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</si>
  <si>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</si>
  <si>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</si>
  <si>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</si>
  <si>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</si>
  <si>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</si>
  <si>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</si>
  <si>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</si>
  <si>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</si>
  <si>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</si>
  <si>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</si>
  <si>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</si>
  <si>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</si>
  <si>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</si>
  <si>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</si>
  <si>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</si>
  <si>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</si>
  <si>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</si>
  <si>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</si>
  <si>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</si>
  <si>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</si>
  <si>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</si>
  <si>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</si>
  <si>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</si>
  <si>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</si>
  <si>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</si>
  <si>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</si>
  <si>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</si>
  <si>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</si>
  <si>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</si>
  <si>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</si>
  <si>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</si>
  <si>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</si>
  <si>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</si>
  <si>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</si>
  <si>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</si>
  <si>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</si>
  <si>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</si>
  <si>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</si>
  <si>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</si>
  <si>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</si>
  <si>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</si>
  <si>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</si>
  <si>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</si>
  <si>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</si>
  <si>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</si>
  <si>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</si>
  <si>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</si>
  <si>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</si>
  <si>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</si>
  <si>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</si>
  <si>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</si>
  <si>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</si>
  <si>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</si>
  <si>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</si>
  <si>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</si>
  <si>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</si>
  <si>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</si>
  <si>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</si>
  <si>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</si>
  <si>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</si>
  <si>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</si>
  <si>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</si>
  <si>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</si>
  <si>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</si>
  <si>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</si>
  <si>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</si>
  <si>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</si>
  <si>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</si>
  <si>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</si>
  <si>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</si>
  <si>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</si>
  <si>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</si>
  <si>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</si>
  <si>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</si>
  <si>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</si>
  <si>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</si>
  <si>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</si>
  <si>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</si>
  <si>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</si>
  <si>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</si>
  <si>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</si>
  <si>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</si>
  <si>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</si>
  <si>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</si>
  <si>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</si>
  <si>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</si>
  <si>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</si>
  <si>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</si>
  <si>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</si>
  <si>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</si>
  <si>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</si>
  <si>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</si>
  <si>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</si>
  <si>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</si>
  <si>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</si>
  <si>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</si>
  <si>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</si>
  <si>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</si>
  <si>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</si>
  <si>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</si>
  <si>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</si>
  <si>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</si>
  <si>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</si>
  <si>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</si>
  <si>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</si>
  <si>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</si>
  <si>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</si>
  <si>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</si>
  <si>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</si>
  <si>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</si>
  <si>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</si>
  <si>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</si>
  <si>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</si>
  <si>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</si>
  <si>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</si>
  <si>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</si>
  <si>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</si>
  <si>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</si>
  <si>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</si>
  <si>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</si>
  <si>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</si>
  <si>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</si>
  <si>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</si>
  <si>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</si>
  <si>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</si>
  <si>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</si>
  <si>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</si>
  <si>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</si>
  <si>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</si>
  <si>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</si>
  <si>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</si>
  <si>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</si>
  <si>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</si>
  <si>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</si>
  <si>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</si>
  <si>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</si>
  <si>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</si>
  <si>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</si>
  <si>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</si>
  <si>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</si>
  <si>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</si>
  <si>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</si>
  <si>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</si>
  <si>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</si>
  <si>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</si>
  <si>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</si>
  <si>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</si>
  <si>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</si>
  <si>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</si>
  <si>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</si>
  <si>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</si>
  <si>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</si>
  <si>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</si>
  <si>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</si>
  <si>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</si>
  <si>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</si>
  <si>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</si>
  <si>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</si>
  <si>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</si>
  <si>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</si>
  <si>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</si>
  <si>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</si>
  <si>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</si>
  <si>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</si>
  <si>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</si>
  <si>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</si>
  <si>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</si>
  <si>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</si>
  <si>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</si>
  <si>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</si>
  <si>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</si>
  <si>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</si>
  <si>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</si>
  <si>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</si>
  <si>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</si>
  <si>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</si>
  <si>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</si>
  <si>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</si>
  <si>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</si>
  <si>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</si>
  <si>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</si>
  <si>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</si>
  <si>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</si>
  <si>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</si>
  <si>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</si>
  <si>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</si>
  <si>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</si>
  <si>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</si>
  <si>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</si>
  <si>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</si>
  <si>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</si>
  <si>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</si>
  <si>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</si>
  <si>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</si>
  <si>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</si>
  <si>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</si>
  <si>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</si>
  <si>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</si>
  <si>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</si>
  <si>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</si>
  <si>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</si>
  <si>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</si>
  <si>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</si>
  <si>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</si>
  <si>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</si>
  <si>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</si>
  <si>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</si>
  <si>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</si>
  <si>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</si>
  <si>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</si>
  <si>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</si>
  <si>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</si>
  <si>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</si>
  <si>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</si>
  <si>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</si>
  <si>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</si>
  <si>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</si>
  <si>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</si>
  <si>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</si>
  <si>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</si>
  <si>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</si>
  <si>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</si>
  <si>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</si>
  <si>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</si>
  <si>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</si>
  <si>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</si>
  <si>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</si>
  <si>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</si>
  <si>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</si>
  <si>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</si>
  <si>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</si>
  <si>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</si>
  <si>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</si>
  <si>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</si>
  <si>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</si>
  <si>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</si>
  <si>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</si>
  <si>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</si>
  <si>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</si>
  <si>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</si>
  <si>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</si>
  <si>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</si>
  <si>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</si>
  <si>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</si>
  <si>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</si>
  <si>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</si>
  <si>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</si>
  <si>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</si>
  <si>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</si>
  <si>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</si>
  <si>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</si>
  <si>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</si>
  <si>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</si>
  <si>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</si>
  <si>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</si>
  <si>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</si>
  <si>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</si>
  <si>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</si>
  <si>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</si>
  <si>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</si>
  <si>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</si>
  <si>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</si>
  <si>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</si>
  <si>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</si>
  <si>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</si>
  <si>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</si>
  <si>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</si>
  <si>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</si>
  <si>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</si>
  <si>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</si>
  <si>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</si>
  <si>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</si>
  <si>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</si>
  <si>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</si>
  <si>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</si>
  <si>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</si>
  <si>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</si>
  <si>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</si>
  <si>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</si>
  <si>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</si>
  <si>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</si>
  <si>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</si>
  <si>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</si>
  <si>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</si>
  <si>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</si>
  <si>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</si>
  <si>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</si>
  <si>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</si>
  <si>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</si>
  <si>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</si>
  <si>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</si>
  <si>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</si>
  <si>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</si>
  <si>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</si>
  <si>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</si>
  <si>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</si>
  <si>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</si>
  <si>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</si>
  <si>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</si>
  <si>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</si>
  <si>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</si>
  <si>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</si>
  <si>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</si>
  <si>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</si>
  <si>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</si>
  <si>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</si>
  <si>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</si>
  <si>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</si>
  <si>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</si>
  <si>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</si>
  <si>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</si>
  <si>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</si>
  <si>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</si>
  <si>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</si>
  <si>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</si>
  <si>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</si>
  <si>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</si>
  <si>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</si>
  <si>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</si>
  <si>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</si>
  <si>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</si>
  <si>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</si>
  <si>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</si>
  <si>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</si>
  <si>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</si>
  <si>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</si>
  <si>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</si>
  <si>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</si>
  <si>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</si>
  <si>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</si>
  <si>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</si>
  <si>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</si>
  <si>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</si>
  <si>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</si>
  <si>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</si>
  <si>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</si>
  <si>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</si>
  <si>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</si>
  <si>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</si>
  <si>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</si>
  <si>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</si>
  <si>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</si>
  <si>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</si>
  <si>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</si>
  <si>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</si>
  <si>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</si>
  <si>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</si>
  <si>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</si>
  <si>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</si>
  <si>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</si>
  <si>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</si>
  <si>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</si>
  <si>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</si>
  <si>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</si>
  <si>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</si>
  <si>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</si>
  <si>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</si>
  <si>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</si>
  <si>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</si>
  <si>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</si>
  <si>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</si>
  <si>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</si>
  <si>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</si>
  <si>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</si>
  <si>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</si>
  <si>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</si>
  <si>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</si>
  <si>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</si>
  <si>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</si>
  <si>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</si>
  <si>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</si>
  <si>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</si>
  <si>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</si>
  <si>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</si>
  <si>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</si>
  <si>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</si>
  <si>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</si>
  <si>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</si>
  <si>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</si>
  <si>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</si>
  <si>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</si>
  <si>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</si>
  <si>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</si>
  <si>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</si>
  <si>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</si>
  <si>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</si>
  <si>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</si>
  <si>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</si>
  <si>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</si>
  <si>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</si>
  <si>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</si>
  <si>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</si>
  <si>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</si>
  <si>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</si>
  <si>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</si>
  <si>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</si>
  <si>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</si>
  <si>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</si>
  <si>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</si>
  <si>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</si>
  <si>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</si>
  <si>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</si>
  <si>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</si>
  <si>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</si>
  <si>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</si>
  <si>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</si>
  <si>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</si>
  <si>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</si>
  <si>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</si>
  <si>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</si>
  <si>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</si>
  <si>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</si>
  <si>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</si>
  <si>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</si>
  <si>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</si>
  <si>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</si>
  <si>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</si>
  <si>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</si>
  <si>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</si>
  <si>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</si>
  <si>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</si>
  <si>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</si>
  <si>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</si>
  <si>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</si>
  <si>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</si>
  <si>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</si>
  <si>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</si>
  <si>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</si>
  <si>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</si>
  <si>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</si>
  <si>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</si>
  <si>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</si>
  <si>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</si>
  <si>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</si>
  <si>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</si>
  <si>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</si>
  <si>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</si>
  <si>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</si>
  <si>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</si>
  <si>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</si>
  <si>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</si>
  <si>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</si>
  <si>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</si>
  <si>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</si>
  <si>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</si>
  <si>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</si>
  <si>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</si>
  <si>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</si>
  <si>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</si>
  <si>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</si>
  <si>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</si>
  <si>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</si>
  <si>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</si>
  <si>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</si>
  <si>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</si>
  <si>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</si>
  <si>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</si>
  <si>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</si>
  <si>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</si>
  <si>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</si>
  <si>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</si>
  <si>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</si>
  <si>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</si>
  <si>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</si>
  <si>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</si>
  <si>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</si>
  <si>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</si>
  <si>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</si>
  <si>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</si>
  <si>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</si>
  <si>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</si>
  <si>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</si>
  <si>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</si>
  <si>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</si>
  <si>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</si>
  <si>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</si>
  <si>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</si>
  <si>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</si>
  <si>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</si>
  <si>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</si>
  <si>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</si>
  <si>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</si>
  <si>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</si>
  <si>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</si>
  <si>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</si>
  <si>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</si>
  <si>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</si>
  <si>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</si>
  <si>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</si>
  <si>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</si>
  <si>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</si>
  <si>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</si>
  <si>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</si>
  <si>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</si>
  <si>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</si>
  <si>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</si>
  <si>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</si>
  <si>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</si>
  <si>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</si>
  <si>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</si>
  <si>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</si>
  <si>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</si>
  <si>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</si>
  <si>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</si>
  <si>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</si>
  <si>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</si>
  <si>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</si>
  <si>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</si>
  <si>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</si>
  <si>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</si>
  <si>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</si>
  <si>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</si>
  <si>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</si>
  <si>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</si>
  <si>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</si>
  <si>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</si>
  <si>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</si>
  <si>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</si>
  <si>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</si>
  <si>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</si>
  <si>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</si>
  <si>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</si>
  <si>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</si>
  <si>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</si>
  <si>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</si>
  <si>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</si>
  <si>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</si>
  <si>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</si>
  <si>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</si>
  <si>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</si>
  <si>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</si>
  <si>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</si>
  <si>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</si>
  <si>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</si>
  <si>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</si>
  <si>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</si>
  <si>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</si>
  <si>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</si>
  <si>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</si>
  <si>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</si>
  <si>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</si>
  <si>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</si>
  <si>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</si>
  <si>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</si>
  <si>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</si>
  <si>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</si>
  <si>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</si>
  <si>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</si>
  <si>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</si>
  <si>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</si>
  <si>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</si>
  <si>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</si>
  <si>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</si>
  <si>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</si>
  <si>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</si>
  <si>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</si>
  <si>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</si>
  <si>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</si>
  <si>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</si>
  <si>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</si>
  <si>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</si>
  <si>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</si>
  <si>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</si>
  <si>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</si>
  <si>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</si>
  <si>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</si>
  <si>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</si>
  <si>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</si>
  <si>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</si>
  <si>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</si>
  <si>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</si>
  <si>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</si>
  <si>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</si>
  <si>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</si>
  <si>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</si>
  <si>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</si>
  <si>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</si>
  <si>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</si>
  <si>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</si>
  <si>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</si>
  <si>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</si>
  <si>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</si>
  <si>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</si>
  <si>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</si>
  <si>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</si>
  <si>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</si>
  <si>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</si>
  <si>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</si>
  <si>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</si>
  <si>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</si>
  <si>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</si>
  <si>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</si>
  <si>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</si>
  <si>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</si>
  <si>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</si>
  <si>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</si>
  <si>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</si>
  <si>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</si>
  <si>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</si>
  <si>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</si>
  <si>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</si>
  <si>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</si>
  <si>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</si>
  <si>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</si>
  <si>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</si>
  <si>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</si>
  <si>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</si>
  <si>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</si>
  <si>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</si>
  <si>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</si>
  <si>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</si>
  <si>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</si>
  <si>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</si>
  <si>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</si>
  <si>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</si>
  <si>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</si>
  <si>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</si>
  <si>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</si>
  <si>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</si>
  <si>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</si>
  <si>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</si>
  <si>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</si>
  <si>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</si>
  <si>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</si>
  <si>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</si>
  <si>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</si>
  <si>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</si>
  <si>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</si>
  <si>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</si>
  <si>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</si>
  <si>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</si>
  <si>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</si>
  <si>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</si>
  <si>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</si>
  <si>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</si>
  <si>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</si>
  <si>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</si>
  <si>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</si>
  <si>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</si>
  <si>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</si>
  <si>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</si>
  <si>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</si>
  <si>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</si>
  <si>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</si>
  <si>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</si>
  <si>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</si>
  <si>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</si>
  <si>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</si>
  <si>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</si>
  <si>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</si>
  <si>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</si>
  <si>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</si>
  <si>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</si>
  <si>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</si>
  <si>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</si>
  <si>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</si>
  <si>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</si>
  <si>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</si>
  <si>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</si>
  <si>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</si>
  <si>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</si>
  <si>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</si>
  <si>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</si>
  <si>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</si>
  <si>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</si>
  <si>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</si>
  <si>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</si>
  <si>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</si>
  <si>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</si>
  <si>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</si>
  <si>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</si>
  <si>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</si>
  <si>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</si>
  <si>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</si>
  <si>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</si>
  <si>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</si>
  <si>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</si>
  <si>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</si>
  <si>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</si>
  <si>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</si>
  <si>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</si>
  <si>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</si>
  <si>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</si>
  <si>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</si>
  <si>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</si>
  <si>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</si>
  <si>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</si>
  <si>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</si>
  <si>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</si>
  <si>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</si>
  <si>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</si>
  <si>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</si>
  <si>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</si>
  <si>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</si>
  <si>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</si>
  <si>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</si>
  <si>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</si>
  <si>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</si>
  <si>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</si>
  <si>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</si>
  <si>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</si>
  <si>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</si>
  <si>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</si>
  <si>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</si>
  <si>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</si>
  <si>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</si>
  <si>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</si>
  <si>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</si>
  <si>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</si>
  <si>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</si>
  <si>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</si>
  <si>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</si>
  <si>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</si>
  <si>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</si>
  <si>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</si>
  <si>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</si>
  <si>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</si>
  <si>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</si>
  <si>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</si>
  <si>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</si>
  <si>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</si>
  <si>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</si>
  <si>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</si>
  <si>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</si>
  <si>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</si>
  <si>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</si>
  <si>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</si>
  <si>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</si>
  <si>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</si>
  <si>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</si>
  <si>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</si>
  <si>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</si>
  <si>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</si>
  <si>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</si>
  <si>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</si>
  <si>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</si>
  <si>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</si>
  <si>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</si>
  <si>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</si>
  <si>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</si>
  <si>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</si>
  <si>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</si>
  <si>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</si>
  <si>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</si>
  <si>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</si>
  <si>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</si>
  <si>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</si>
  <si>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</si>
  <si>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</si>
  <si>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</si>
  <si>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</si>
  <si>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</si>
  <si>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</si>
  <si>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</si>
  <si>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</si>
  <si>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</si>
  <si>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</si>
  <si>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</si>
  <si>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</si>
  <si>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</si>
  <si>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</si>
  <si>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</si>
  <si>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</si>
  <si>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</si>
  <si>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</si>
  <si>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</si>
  <si>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</si>
  <si>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</si>
  <si>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</si>
  <si>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</si>
  <si>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</si>
  <si>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</si>
  <si>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</si>
  <si>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</si>
  <si>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</si>
  <si>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</si>
  <si>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</si>
  <si>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</si>
  <si>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</si>
  <si>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</si>
  <si>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</si>
  <si>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</si>
  <si>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</si>
  <si>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</si>
  <si>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</si>
  <si>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</si>
  <si>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</si>
  <si>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</si>
  <si>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</si>
  <si>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</si>
  <si>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</si>
  <si>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</si>
  <si>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</si>
  <si>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</si>
  <si>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</si>
  <si>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</si>
  <si>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</si>
  <si>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</si>
  <si>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</si>
  <si>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</si>
  <si>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</si>
  <si>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</si>
  <si>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</si>
  <si>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</si>
  <si>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</si>
  <si>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</si>
  <si>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</si>
  <si>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</si>
  <si>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</si>
  <si>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</si>
  <si>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</si>
  <si>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</si>
  <si>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</si>
  <si>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</si>
  <si>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</si>
  <si>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</si>
  <si>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</si>
  <si>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</si>
  <si>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</si>
  <si>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</si>
  <si>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</si>
  <si>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</si>
  <si>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</si>
  <si>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</si>
  <si>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</si>
  <si>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</si>
  <si>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</si>
  <si>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</si>
  <si>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</si>
  <si>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</si>
  <si>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</si>
  <si>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</si>
  <si>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</si>
  <si>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</si>
  <si>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</si>
  <si>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</si>
  <si>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</si>
  <si>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</si>
  <si>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</si>
  <si>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</si>
  <si>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</si>
  <si>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</si>
  <si>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</si>
  <si>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</si>
  <si>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</si>
  <si>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</si>
  <si>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</si>
  <si>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</si>
  <si>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</si>
  <si>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</si>
  <si>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</si>
  <si>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</si>
  <si>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</si>
  <si>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</si>
  <si>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</si>
  <si>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</si>
  <si>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</si>
  <si>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</si>
  <si>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</si>
  <si>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</si>
  <si>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</si>
  <si>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</si>
  <si>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</si>
  <si>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</si>
  <si>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</si>
  <si>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</si>
  <si>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</si>
  <si>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</si>
  <si>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</si>
  <si>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</si>
  <si>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</si>
  <si>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</si>
  <si>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</si>
  <si>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</si>
  <si>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</si>
  <si>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</si>
  <si>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</si>
  <si>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</si>
  <si>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</si>
  <si>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</si>
  <si>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</si>
  <si>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</si>
  <si>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</si>
  <si>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</si>
  <si>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</si>
  <si>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</si>
  <si>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</si>
  <si>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</si>
  <si>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</si>
  <si>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</si>
  <si>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</si>
  <si>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</si>
  <si>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</si>
  <si>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</si>
  <si>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</si>
  <si>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</si>
  <si>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</si>
  <si>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</si>
  <si>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</si>
  <si>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</si>
  <si>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</si>
  <si>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</si>
  <si>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</si>
  <si>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</si>
  <si>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</si>
  <si>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</si>
  <si>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</si>
  <si>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</si>
  <si>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</si>
  <si>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</si>
  <si>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</si>
  <si>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</si>
  <si>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</si>
  <si>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</si>
  <si>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</si>
  <si>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</si>
  <si>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</si>
  <si>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</si>
  <si>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</si>
  <si>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</si>
  <si>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</si>
  <si>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</si>
  <si>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</si>
  <si>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</si>
  <si>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</si>
  <si>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</si>
  <si>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</si>
  <si>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</si>
  <si>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</si>
  <si>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</si>
  <si>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</si>
  <si>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</si>
  <si>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</si>
  <si>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</si>
  <si>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</si>
  <si>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</si>
  <si>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</si>
  <si>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</si>
  <si>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</si>
  <si>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</si>
  <si>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</si>
  <si>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</si>
  <si>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</si>
  <si>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</si>
  <si>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</si>
  <si>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</si>
  <si>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</si>
  <si>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</si>
  <si>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</si>
  <si>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</si>
  <si>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</si>
  <si>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</si>
  <si>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</si>
  <si>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</si>
  <si>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</si>
  <si>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</si>
  <si>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</si>
  <si>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</si>
  <si>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</si>
  <si>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</si>
  <si>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</si>
  <si>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</si>
  <si>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</si>
  <si>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</si>
  <si>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</si>
  <si>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</si>
  <si>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</si>
  <si>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</si>
  <si>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</si>
  <si>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</si>
  <si>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</si>
  <si>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</si>
  <si>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</si>
  <si>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</si>
  <si>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</si>
  <si>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</si>
  <si>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</si>
  <si>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</si>
  <si>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</si>
  <si>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</si>
  <si>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</si>
  <si>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</si>
  <si>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</si>
  <si>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</si>
  <si>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</si>
  <si>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</si>
  <si>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</si>
  <si>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</si>
  <si>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</si>
  <si>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</si>
  <si>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</si>
  <si>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</si>
  <si>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</si>
  <si>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</si>
  <si>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</si>
  <si>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</si>
  <si>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</si>
  <si>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</si>
  <si>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</si>
  <si>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</si>
  <si>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</si>
  <si>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</si>
  <si>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</si>
  <si>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</si>
  <si>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</si>
  <si>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</si>
  <si>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</si>
  <si>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</si>
  <si>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</si>
  <si>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</si>
  <si>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</si>
  <si>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</si>
  <si>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</si>
  <si>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</si>
  <si>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</si>
  <si>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</si>
  <si>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</si>
  <si>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</si>
  <si>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</si>
  <si>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</si>
  <si>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</si>
  <si>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</si>
  <si>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</si>
  <si>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</si>
  <si>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</si>
  <si>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</si>
  <si>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</si>
  <si>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</si>
  <si>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</si>
  <si>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</si>
  <si>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</si>
  <si>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</si>
  <si>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</si>
  <si>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</si>
  <si>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</si>
  <si>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</si>
  <si>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</si>
  <si>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</si>
  <si>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</si>
  <si>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</si>
  <si>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</si>
  <si>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</si>
  <si>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</si>
  <si>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</si>
  <si>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</si>
  <si>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</si>
  <si>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</si>
  <si>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</si>
  <si>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</si>
  <si>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</si>
  <si>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</si>
  <si>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</si>
  <si>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</si>
  <si>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</si>
  <si>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</si>
  <si>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</si>
  <si>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</si>
  <si>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</si>
  <si>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</si>
  <si>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</si>
  <si>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</si>
  <si>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</si>
  <si>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</si>
  <si>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</si>
  <si>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</si>
  <si>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</si>
  <si>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</si>
  <si>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</si>
  <si>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</si>
  <si>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</si>
  <si>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</si>
  <si>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</si>
  <si>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</si>
  <si>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</si>
  <si>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</si>
  <si>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</si>
  <si>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</si>
  <si>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</si>
  <si>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</si>
  <si>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</si>
  <si>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</si>
  <si>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</si>
  <si>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</si>
  <si>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</si>
  <si>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</si>
  <si>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</si>
  <si>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</si>
  <si>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</si>
  <si>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</si>
  <si>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</si>
  <si>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</si>
  <si>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</si>
  <si>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</si>
  <si>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</si>
  <si>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</si>
  <si>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</si>
  <si>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</si>
  <si>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</si>
  <si>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</si>
  <si>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</si>
  <si>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</si>
  <si>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</si>
  <si>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</si>
  <si>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</si>
  <si>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</si>
  <si>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</si>
  <si>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</si>
  <si>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</si>
  <si>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</si>
  <si>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</si>
  <si>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</si>
  <si>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</si>
  <si>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</si>
  <si>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</si>
  <si>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</si>
  <si>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</si>
  <si>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</si>
  <si>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</si>
  <si>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</si>
  <si>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</si>
  <si>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</si>
  <si>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</si>
  <si>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</si>
  <si>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</si>
  <si>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</si>
  <si>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</si>
  <si>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</si>
  <si>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</si>
  <si>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</si>
  <si>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</si>
  <si>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</si>
  <si>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</si>
  <si>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</si>
  <si>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</si>
  <si>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</si>
  <si>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</si>
  <si>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</si>
  <si>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</si>
  <si>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</si>
  <si>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</si>
  <si>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</si>
  <si>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</si>
  <si>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</si>
  <si>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</si>
  <si>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</si>
  <si>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</si>
  <si>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</si>
  <si>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</si>
  <si>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</si>
  <si>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</si>
  <si>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</si>
  <si>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</si>
  <si>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</si>
  <si>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</si>
  <si>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</si>
  <si>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</si>
  <si>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</si>
  <si>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</si>
  <si>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</si>
  <si>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</si>
  <si>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</si>
  <si>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</si>
  <si>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</si>
  <si>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</si>
  <si>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</si>
  <si>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</si>
  <si>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</si>
  <si>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</si>
  <si>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</si>
  <si>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</si>
  <si>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</si>
  <si>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</si>
  <si>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</si>
  <si>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</si>
  <si>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</si>
  <si>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</si>
  <si>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</si>
  <si>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</si>
  <si>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</si>
  <si>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</si>
  <si>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</si>
  <si>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</si>
  <si>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</si>
  <si>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</si>
  <si>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</si>
  <si>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</si>
  <si>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</si>
  <si>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</si>
  <si>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</si>
  <si>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</si>
  <si>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</si>
  <si>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</si>
  <si>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</si>
  <si>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</si>
  <si>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</si>
  <si>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</si>
  <si>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</si>
  <si>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</si>
  <si>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</si>
  <si>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</si>
  <si>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</si>
  <si>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</si>
  <si>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</si>
  <si>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</si>
  <si>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</si>
  <si>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</si>
  <si>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</si>
  <si>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</si>
  <si>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</si>
  <si>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</si>
  <si>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</si>
  <si>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</si>
  <si>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</si>
  <si>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</si>
  <si>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</si>
  <si>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</si>
  <si>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</si>
  <si>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</si>
  <si>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</si>
  <si>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</si>
  <si>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</si>
  <si>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</si>
  <si>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</si>
  <si>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</si>
  <si>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</si>
  <si>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</si>
  <si>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</si>
  <si>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</si>
  <si>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</si>
  <si>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</si>
  <si>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</si>
  <si>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</si>
  <si>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</si>
  <si>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</si>
  <si>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</si>
  <si>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</si>
  <si>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</si>
  <si>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</si>
  <si>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</si>
  <si>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</si>
  <si>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</si>
  <si>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</si>
  <si>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</si>
  <si>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</si>
  <si>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</si>
  <si>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</si>
  <si>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</si>
  <si>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</si>
  <si>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</si>
  <si>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</si>
  <si>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</si>
  <si>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</si>
  <si>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</si>
  <si>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</si>
  <si>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</si>
  <si>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</si>
  <si>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</si>
  <si>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</si>
  <si>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</si>
  <si>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</si>
  <si>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</si>
  <si>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</si>
  <si>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</si>
  <si>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</si>
  <si>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</si>
  <si>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</si>
  <si>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</si>
  <si>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</si>
  <si>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</si>
  <si>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</si>
  <si>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</si>
  <si>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</si>
  <si>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</si>
  <si>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</si>
  <si>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</si>
  <si>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</si>
  <si>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</si>
  <si>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</si>
  <si>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</si>
  <si>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</si>
  <si>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</si>
  <si>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</si>
  <si>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</si>
  <si>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</si>
  <si>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</si>
  <si>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</si>
  <si>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</si>
  <si>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</si>
  <si>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</si>
  <si>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</si>
  <si>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</si>
  <si>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</si>
  <si>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</si>
  <si>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</si>
  <si>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</si>
  <si>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</si>
  <si>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</si>
  <si>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</si>
  <si>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</si>
  <si>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</si>
  <si>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</si>
  <si>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</si>
  <si>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</si>
  <si>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</si>
  <si>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</si>
  <si>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</si>
  <si>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</si>
  <si>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</si>
  <si>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</si>
  <si>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</si>
  <si>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</si>
  <si>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</si>
  <si>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</si>
  <si>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</si>
  <si>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</si>
  <si>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</si>
  <si>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</si>
  <si>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</si>
  <si>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</si>
  <si>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</si>
  <si>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</si>
  <si>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</si>
  <si>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</si>
  <si>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</si>
  <si>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</si>
  <si>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</si>
  <si>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</si>
  <si>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</si>
  <si>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</si>
  <si>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</si>
  <si>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</si>
  <si>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</si>
  <si>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</si>
  <si>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</si>
  <si>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</si>
  <si>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</si>
  <si>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</si>
  <si>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</si>
  <si>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</si>
  <si>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</si>
  <si>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</si>
  <si>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</si>
  <si>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</si>
  <si>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</si>
  <si>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</si>
  <si>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</si>
  <si>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</si>
  <si>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</si>
  <si>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</si>
  <si>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</si>
  <si>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</si>
  <si>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</si>
  <si>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</si>
  <si>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</si>
  <si>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</si>
  <si>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</si>
  <si>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</si>
  <si>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</si>
  <si>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</si>
  <si>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</si>
  <si>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</si>
  <si>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</si>
  <si>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</si>
  <si>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</si>
  <si>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</si>
  <si>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</si>
  <si>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</si>
  <si>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</si>
  <si>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</si>
  <si>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</si>
  <si>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</si>
  <si>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</si>
  <si>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</si>
  <si>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</si>
  <si>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</si>
  <si>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</si>
  <si>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</si>
  <si>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</si>
  <si>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</si>
  <si>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</si>
  <si>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</si>
  <si>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</si>
  <si>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</si>
  <si>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</si>
  <si>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</si>
  <si>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</si>
  <si>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</si>
  <si>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</si>
  <si>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</si>
  <si>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</si>
  <si>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</si>
  <si>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</si>
  <si>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</si>
  <si>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</si>
  <si>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</si>
  <si>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</si>
  <si>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</si>
  <si>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</si>
  <si>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</si>
  <si>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</si>
  <si>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</si>
  <si>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</si>
  <si>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</si>
  <si>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</si>
  <si>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</si>
  <si>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</si>
  <si>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</si>
  <si>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</si>
  <si>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</si>
  <si>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</si>
  <si>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</si>
  <si>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</si>
  <si>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</si>
  <si>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</si>
  <si>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</si>
  <si>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</si>
  <si>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</si>
  <si>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</si>
  <si>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</si>
  <si>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</si>
  <si>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</si>
  <si>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</si>
  <si>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</si>
  <si>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</si>
  <si>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</si>
  <si>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</si>
  <si>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</si>
  <si>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</si>
  <si>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</si>
  <si>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</si>
  <si>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</si>
  <si>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</si>
  <si>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</si>
  <si>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</si>
  <si>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</si>
  <si>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</si>
  <si>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</si>
  <si>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</si>
  <si>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</si>
  <si>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</si>
  <si>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</si>
  <si>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</si>
  <si>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</si>
  <si>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</si>
  <si>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</si>
  <si>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</si>
  <si>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</si>
  <si>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</si>
  <si>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</si>
  <si>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</si>
  <si>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</si>
  <si>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</si>
  <si>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</si>
  <si>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</si>
  <si>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</si>
  <si>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</si>
  <si>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</si>
  <si>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</si>
  <si>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</si>
  <si>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</si>
  <si>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</si>
  <si>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</si>
  <si>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</si>
  <si>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</si>
  <si>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</si>
  <si>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</si>
  <si>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</si>
  <si>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</si>
  <si>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</si>
  <si>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</si>
  <si>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</si>
  <si>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</si>
  <si>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</si>
  <si>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</si>
  <si>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</si>
  <si>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</si>
  <si>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</si>
  <si>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</si>
  <si>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</si>
  <si>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</si>
  <si>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</si>
  <si>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</si>
  <si>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</si>
  <si>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</si>
  <si>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</si>
  <si>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</si>
  <si>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</si>
  <si>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</si>
  <si>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</si>
  <si>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</si>
  <si>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</si>
  <si>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</si>
  <si>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</si>
  <si>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</si>
  <si>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</si>
  <si>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</si>
  <si>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</si>
  <si>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</si>
  <si>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</si>
  <si>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</si>
  <si>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</si>
  <si>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</si>
  <si>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</si>
  <si>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</si>
  <si>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</si>
  <si>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</si>
  <si>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</si>
  <si>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</si>
  <si>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</si>
  <si>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</si>
  <si>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</si>
  <si>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</si>
  <si>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</si>
  <si>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</si>
  <si>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</si>
  <si>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</si>
  <si>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</si>
  <si>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</si>
  <si>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</si>
  <si>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</si>
  <si>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</si>
  <si>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</si>
  <si>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</si>
  <si>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</si>
  <si>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</si>
  <si>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</si>
  <si>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</si>
  <si>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</si>
  <si>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</si>
  <si>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</si>
  <si>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</si>
  <si>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</si>
  <si>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</si>
  <si>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</si>
  <si>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</si>
  <si>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</si>
  <si>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</si>
  <si>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</si>
  <si>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</si>
  <si>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</si>
  <si>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</si>
  <si>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</si>
  <si>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</si>
  <si>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</si>
  <si>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</si>
  <si>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</si>
  <si>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</si>
  <si>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</si>
  <si>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</si>
  <si>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</si>
  <si>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</si>
  <si>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</si>
  <si>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</si>
  <si>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</si>
  <si>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</si>
  <si>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</si>
  <si>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</si>
  <si>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</si>
  <si>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</si>
  <si>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</si>
  <si>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</si>
  <si>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</si>
  <si>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</si>
  <si>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</si>
  <si>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</si>
  <si>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</si>
  <si>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</si>
  <si>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</si>
  <si>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</si>
  <si>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</si>
  <si>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</si>
  <si>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</si>
  <si>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</si>
  <si>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</si>
  <si>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</si>
  <si>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</si>
  <si>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</si>
  <si>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</si>
  <si>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</si>
  <si>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</si>
  <si>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</si>
  <si>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</si>
  <si>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</si>
  <si>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</si>
  <si>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</si>
  <si>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</si>
  <si>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</si>
  <si>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</si>
  <si>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</si>
  <si>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</si>
  <si>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</si>
  <si>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</si>
  <si>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</si>
  <si>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</si>
  <si>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</si>
  <si>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</si>
  <si>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</si>
  <si>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</si>
  <si>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</si>
  <si>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</si>
  <si>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</si>
  <si>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</si>
  <si>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</si>
  <si>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</si>
  <si>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</si>
  <si>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</si>
  <si>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</si>
  <si>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</si>
  <si>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</si>
  <si>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</si>
  <si>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</si>
  <si>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</si>
  <si>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</si>
  <si>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</si>
  <si>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</si>
  <si>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</si>
  <si>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</si>
  <si>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</si>
  <si>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</si>
  <si>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</si>
  <si>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</si>
  <si>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</si>
  <si>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</si>
  <si>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</si>
  <si>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</si>
  <si>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</si>
  <si>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</si>
  <si>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</si>
  <si>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</si>
  <si>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</si>
  <si>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</si>
  <si>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</si>
  <si>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</si>
  <si>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</si>
  <si>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</si>
  <si>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</si>
  <si>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</si>
  <si>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</si>
  <si>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</si>
  <si>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</si>
  <si>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</si>
  <si>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</si>
  <si>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</si>
  <si>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</si>
  <si>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</si>
  <si>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</si>
  <si>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</si>
  <si>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</si>
  <si>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</si>
  <si>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</si>
  <si>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</si>
  <si>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</si>
  <si>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</si>
  <si>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</si>
  <si>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</si>
  <si>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</si>
  <si>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</si>
  <si>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</si>
  <si>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</si>
  <si>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</si>
  <si>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</si>
  <si>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</si>
  <si>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</si>
  <si>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</si>
  <si>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</si>
  <si>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</si>
  <si>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</si>
  <si>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</si>
  <si>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</si>
  <si>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</si>
  <si>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</si>
  <si>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</si>
  <si>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</si>
  <si>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</si>
  <si>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</si>
  <si>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</si>
  <si>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</si>
  <si>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</si>
  <si>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</si>
  <si>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</si>
  <si>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</si>
  <si>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</si>
  <si>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</si>
  <si>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</si>
  <si>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</si>
  <si>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</si>
  <si>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</si>
  <si>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</si>
  <si>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</si>
  <si>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</si>
  <si>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</si>
  <si>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</si>
  <si>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</si>
  <si>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</si>
  <si>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</si>
  <si>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</si>
  <si>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</si>
  <si>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</si>
  <si>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</si>
  <si>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</si>
  <si>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</si>
  <si>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</si>
  <si>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</si>
  <si>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</si>
  <si>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</si>
  <si>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</si>
  <si>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</si>
  <si>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</si>
  <si>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</si>
  <si>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</si>
  <si>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</si>
  <si>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</si>
  <si>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</si>
  <si>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</si>
  <si>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</si>
  <si>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</si>
  <si>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</si>
  <si>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</si>
  <si>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</si>
  <si>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</si>
  <si>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</si>
  <si>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</si>
  <si>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</si>
  <si>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</si>
  <si>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</si>
  <si>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</si>
  <si>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</si>
  <si>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</si>
  <si>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</si>
  <si>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</si>
  <si>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</si>
  <si>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</si>
  <si>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</si>
  <si>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</si>
  <si>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</si>
  <si>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</si>
  <si>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</si>
  <si>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</si>
  <si>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</si>
  <si>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</si>
  <si>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</si>
  <si>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</si>
  <si>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</si>
  <si>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</si>
  <si>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</si>
  <si>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</si>
  <si>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</si>
  <si>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</si>
  <si>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</si>
  <si>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</si>
  <si>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</si>
  <si>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</si>
  <si>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</si>
  <si>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</si>
  <si>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</si>
  <si>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</si>
  <si>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</si>
  <si>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</si>
  <si>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</si>
  <si>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</si>
  <si>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</si>
  <si>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</si>
  <si>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</si>
  <si>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</si>
  <si>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</si>
  <si>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</si>
  <si>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</si>
  <si>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</si>
  <si>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</si>
  <si>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</si>
  <si>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</si>
  <si>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</si>
  <si>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</si>
  <si>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</si>
  <si>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</si>
  <si>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</si>
  <si>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</si>
  <si>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</si>
  <si>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</si>
  <si>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</si>
  <si>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</si>
  <si>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</si>
  <si>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</si>
  <si>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</si>
  <si>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</si>
  <si>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</si>
  <si>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</si>
  <si>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</si>
  <si>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</si>
  <si>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</si>
  <si>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</si>
  <si>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</si>
  <si>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</si>
  <si>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</si>
  <si>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</si>
  <si>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</si>
  <si>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</si>
  <si>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</si>
  <si>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</si>
  <si>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</si>
  <si>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</si>
  <si>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</si>
  <si>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</si>
  <si>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</si>
  <si>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</si>
  <si>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</si>
  <si>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</si>
  <si>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</si>
  <si>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</si>
  <si>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</si>
  <si>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</si>
  <si>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</si>
  <si>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</si>
  <si>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</si>
  <si>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</si>
  <si>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</si>
  <si>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</si>
  <si>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</si>
  <si>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</si>
  <si>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</si>
  <si>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</si>
  <si>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</si>
  <si>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</si>
  <si>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</si>
  <si>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</si>
  <si>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</si>
  <si>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</si>
  <si>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</si>
  <si>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</si>
  <si>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</si>
  <si>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</si>
  <si>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</si>
  <si>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</si>
  <si>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</si>
  <si>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</si>
  <si>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</si>
  <si>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</si>
  <si>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</si>
  <si>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</si>
  <si>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</si>
  <si>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</si>
  <si>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</si>
  <si>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</si>
  <si>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</si>
  <si>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</si>
  <si>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</si>
  <si>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</si>
  <si>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</si>
  <si>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</si>
  <si>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</si>
  <si>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</si>
  <si>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</si>
  <si>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</si>
  <si>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</si>
  <si>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</si>
  <si>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</si>
  <si>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</si>
  <si>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</si>
  <si>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</si>
  <si>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</si>
  <si>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</si>
  <si>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</si>
  <si>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</si>
  <si>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</si>
  <si>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</si>
  <si>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</si>
  <si>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</si>
  <si>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</si>
  <si>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</si>
  <si>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</si>
  <si>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</si>
  <si>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</si>
  <si>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</si>
  <si>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</si>
  <si>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</si>
  <si>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</si>
  <si>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</si>
  <si>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</si>
  <si>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</si>
  <si>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</si>
  <si>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</si>
  <si>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</si>
  <si>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</si>
  <si>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</si>
  <si>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</si>
  <si>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</si>
  <si>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</si>
  <si>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</si>
  <si>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</si>
  <si>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</si>
  <si>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</si>
  <si>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</si>
  <si>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</si>
  <si>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</si>
  <si>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</si>
  <si>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</si>
  <si>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</si>
  <si>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</si>
  <si>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</si>
  <si>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</si>
  <si>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</si>
  <si>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</si>
  <si>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</si>
  <si>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</si>
  <si>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</si>
  <si>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</si>
  <si>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</si>
  <si>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</si>
  <si>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</si>
  <si>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</si>
  <si>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</si>
  <si>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</si>
  <si>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</si>
  <si>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</si>
  <si>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</si>
  <si>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</si>
  <si>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</si>
  <si>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</si>
  <si>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</si>
  <si>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</si>
  <si>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</si>
  <si>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</si>
  <si>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</si>
  <si>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</si>
  <si>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</si>
  <si>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</si>
  <si>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</si>
  <si>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</si>
  <si>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</si>
  <si>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</si>
  <si>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</si>
  <si>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</si>
  <si>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</si>
  <si>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</si>
  <si>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</si>
  <si>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</si>
  <si>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</si>
  <si>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</si>
  <si>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</si>
  <si>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</si>
  <si>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</si>
  <si>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</si>
  <si>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</si>
  <si>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</si>
  <si>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</si>
  <si>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</si>
  <si>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</si>
  <si>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</si>
  <si>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</si>
  <si>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</si>
  <si>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</si>
  <si>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</si>
  <si>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</si>
  <si>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</si>
  <si>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</si>
  <si>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</si>
  <si>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</si>
  <si>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</si>
  <si>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</si>
  <si>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</si>
  <si>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</si>
  <si>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</si>
  <si>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</si>
  <si>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</si>
  <si>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</si>
  <si>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</si>
  <si>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</si>
  <si>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</si>
  <si>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</si>
  <si>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</si>
  <si>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</si>
  <si>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</si>
  <si>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</si>
  <si>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</si>
  <si>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</si>
  <si>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</si>
  <si>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</si>
  <si>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</si>
  <si>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</si>
  <si>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</si>
  <si>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</si>
  <si>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</si>
  <si>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</si>
  <si>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</si>
  <si>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</si>
  <si>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</si>
  <si>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</si>
  <si>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</si>
  <si>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</si>
  <si>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</si>
  <si>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</si>
  <si>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</si>
  <si>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</si>
  <si>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</si>
  <si>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</si>
  <si>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</si>
  <si>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</si>
  <si>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</si>
  <si>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</si>
  <si>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</si>
  <si>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</si>
  <si>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</si>
  <si>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</si>
  <si>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</si>
  <si>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</si>
  <si>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</si>
  <si>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</si>
  <si>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</si>
  <si>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</si>
  <si>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</si>
  <si>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</si>
  <si>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</si>
  <si>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</si>
  <si>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</si>
  <si>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</si>
  <si>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</si>
  <si>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</si>
  <si>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</si>
  <si>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</si>
  <si>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</si>
  <si>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</si>
  <si>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</si>
  <si>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</si>
  <si>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</si>
  <si>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</si>
  <si>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</si>
  <si>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</si>
  <si>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</si>
  <si>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</si>
  <si>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</si>
  <si>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</si>
  <si>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</si>
  <si>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</si>
  <si>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</si>
  <si>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</si>
  <si>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</si>
  <si>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</si>
  <si>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</si>
  <si>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</si>
  <si>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</si>
  <si>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</si>
  <si>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</si>
  <si>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</si>
  <si>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</si>
  <si>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</si>
  <si>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</si>
  <si>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</si>
  <si>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</si>
  <si>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</si>
  <si>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</si>
  <si>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</si>
  <si>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</si>
  <si>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</si>
  <si>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</si>
  <si>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</si>
  <si>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</si>
  <si>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</si>
  <si>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</si>
  <si>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</si>
  <si>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</si>
  <si>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</si>
  <si>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</si>
  <si>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</si>
  <si>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</si>
  <si>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</si>
  <si>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</si>
  <si>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</si>
  <si>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</si>
  <si>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</si>
  <si>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</si>
  <si>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</si>
  <si>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</si>
  <si>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</si>
  <si>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</si>
  <si>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</si>
  <si>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</si>
  <si>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</si>
  <si>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</si>
  <si>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</si>
  <si>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</si>
  <si>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</si>
  <si>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</si>
  <si>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</si>
  <si>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</si>
  <si>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</si>
  <si>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</si>
  <si>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</si>
  <si>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</si>
  <si>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</si>
  <si>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</si>
  <si>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</si>
  <si>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</si>
  <si>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</si>
  <si>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</si>
  <si>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</si>
  <si>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</si>
  <si>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</si>
  <si>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</si>
  <si>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</si>
  <si>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</si>
  <si>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</si>
  <si>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</si>
  <si>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</si>
  <si>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</si>
  <si>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</si>
  <si>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</si>
  <si>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</si>
  <si>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</si>
  <si>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</si>
  <si>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</si>
  <si>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</si>
  <si>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</si>
  <si>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</si>
  <si>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</si>
  <si>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</si>
  <si>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</si>
  <si>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</si>
  <si>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</si>
  <si>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</si>
  <si>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</si>
  <si>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</si>
  <si>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</si>
  <si>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</si>
  <si>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</si>
  <si>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</si>
  <si>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</si>
  <si>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</si>
  <si>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</si>
  <si>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</si>
  <si>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</si>
  <si>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</si>
  <si>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</si>
  <si>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</si>
  <si>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</si>
  <si>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</si>
  <si>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</si>
  <si>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</si>
  <si>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</si>
  <si>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</si>
  <si>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</si>
  <si>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</si>
  <si>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</si>
  <si>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</si>
  <si>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</si>
  <si>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</si>
  <si>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</si>
  <si>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</si>
  <si>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</si>
  <si>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</si>
  <si>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</si>
  <si>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</si>
  <si>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</si>
  <si>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</si>
  <si>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</si>
  <si>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</si>
  <si>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</si>
  <si>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</si>
  <si>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</si>
  <si>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</si>
  <si>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</si>
  <si>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</si>
  <si>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</si>
  <si>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</si>
  <si>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</si>
  <si>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</si>
  <si>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</si>
  <si>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</si>
  <si>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</si>
  <si>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</si>
  <si>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</si>
  <si>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</si>
  <si>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</si>
  <si>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</si>
  <si>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</si>
  <si>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</si>
  <si>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</si>
  <si>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</si>
  <si>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</si>
  <si>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</si>
  <si>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</si>
  <si>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</si>
  <si>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</si>
  <si>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</si>
  <si>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</si>
  <si>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</si>
  <si>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</si>
  <si>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</si>
  <si>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</si>
  <si>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</si>
  <si>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</si>
  <si>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</si>
  <si>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</si>
  <si>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</si>
  <si>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</si>
  <si>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</si>
  <si>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</si>
  <si>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</si>
  <si>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</si>
  <si>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</si>
  <si>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</si>
  <si>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</si>
  <si>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</si>
  <si>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</si>
  <si>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</si>
  <si>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</si>
  <si>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</si>
  <si>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</si>
  <si>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</si>
  <si>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</si>
  <si>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</si>
  <si>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</si>
  <si>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</si>
  <si>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</si>
  <si>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</si>
  <si>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</si>
  <si>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</si>
  <si>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</si>
  <si>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</si>
  <si>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</si>
  <si>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</si>
  <si>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</si>
  <si>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</si>
  <si>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</si>
  <si>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</si>
  <si>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</si>
  <si>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</si>
  <si>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</si>
  <si>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</si>
  <si>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</si>
  <si>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</si>
  <si>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</si>
  <si>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</si>
  <si>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</si>
  <si>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</si>
  <si>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</si>
  <si>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</si>
  <si>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</si>
  <si>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</si>
  <si>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</si>
  <si>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</si>
  <si>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</si>
  <si>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</si>
  <si>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</si>
  <si>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</si>
  <si>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</si>
  <si>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</si>
  <si>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</si>
  <si>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</si>
  <si>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</si>
  <si>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</si>
  <si>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</si>
  <si>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</si>
  <si>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</si>
  <si>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</si>
  <si>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</si>
  <si>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</si>
  <si>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</si>
  <si>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</si>
  <si>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</si>
  <si>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</si>
  <si>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</si>
  <si>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</si>
  <si>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</si>
  <si>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</si>
  <si>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</si>
  <si>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</si>
  <si>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</si>
  <si>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</si>
  <si>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</si>
  <si>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</si>
  <si>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</si>
  <si>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</si>
  <si>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</si>
  <si>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</si>
  <si>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</si>
  <si>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</si>
  <si>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</si>
  <si>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</si>
  <si>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</si>
  <si>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</si>
  <si>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</si>
  <si>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</si>
  <si>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</si>
  <si>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</si>
  <si>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</si>
  <si>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</si>
  <si>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</si>
  <si>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</si>
  <si>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</si>
  <si>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</si>
  <si>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</si>
  <si>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</si>
  <si>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</si>
  <si>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</si>
  <si>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</si>
  <si>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</si>
  <si>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</si>
  <si>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</si>
  <si>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</si>
  <si>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</si>
  <si>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</si>
  <si>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</si>
  <si>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</si>
  <si>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</si>
  <si>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</si>
  <si>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</si>
  <si>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</si>
  <si>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</si>
  <si>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</si>
  <si>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</si>
  <si>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</si>
  <si>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</si>
  <si>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</si>
  <si>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</si>
  <si>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</si>
  <si>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</si>
  <si>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</si>
  <si>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</si>
  <si>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</si>
  <si>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</si>
  <si>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</si>
  <si>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</si>
  <si>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</si>
  <si>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</si>
  <si>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</si>
  <si>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</si>
  <si>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</si>
  <si>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</si>
  <si>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</si>
  <si>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</si>
  <si>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</si>
  <si>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</si>
  <si>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</si>
  <si>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</si>
  <si>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</si>
  <si>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</si>
  <si>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</si>
  <si>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</si>
  <si>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</si>
  <si>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</si>
  <si>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</si>
  <si>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</si>
  <si>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</si>
  <si>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</si>
  <si>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</si>
  <si>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</si>
  <si>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</si>
  <si>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</si>
  <si>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</si>
  <si>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</si>
  <si>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</si>
  <si>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</si>
  <si>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</si>
  <si>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</si>
  <si>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</si>
  <si>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</si>
  <si>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</si>
  <si>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</si>
  <si>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</si>
  <si>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</si>
  <si>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</si>
  <si>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</si>
  <si>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</si>
  <si>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</si>
  <si>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</si>
  <si>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</si>
  <si>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</si>
  <si>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</si>
  <si>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</si>
  <si>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</si>
  <si>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</si>
  <si>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</si>
  <si>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</si>
  <si>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</si>
  <si>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</si>
  <si>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</si>
  <si>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</si>
  <si>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</si>
  <si>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</si>
  <si>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</si>
  <si>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</si>
  <si>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</si>
  <si>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</si>
  <si>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</si>
  <si>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</si>
  <si>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</si>
  <si>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</si>
  <si>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</si>
  <si>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</si>
  <si>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</si>
  <si>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</si>
  <si>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</si>
  <si>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</si>
  <si>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</si>
  <si>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</si>
  <si>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</si>
  <si>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</si>
  <si>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</si>
  <si>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</si>
  <si>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</si>
  <si>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</si>
  <si>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</si>
  <si>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</si>
  <si>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</si>
  <si>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</si>
  <si>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</si>
  <si>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</si>
  <si>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</si>
  <si>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</si>
  <si>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</si>
  <si>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</si>
  <si>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</si>
  <si>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</si>
  <si>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</si>
  <si>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</si>
  <si>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</si>
  <si>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</si>
  <si>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</si>
  <si>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</si>
  <si>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</si>
  <si>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</si>
  <si>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</si>
  <si>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</si>
  <si>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</si>
  <si>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</si>
  <si>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</si>
  <si>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</si>
  <si>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</si>
  <si>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</si>
  <si>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</si>
  <si>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</si>
  <si>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</si>
  <si>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</si>
  <si>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</si>
  <si>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</si>
  <si>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</si>
  <si>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</si>
  <si>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</si>
  <si>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</si>
  <si>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</si>
  <si>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</si>
  <si>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</si>
  <si>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</si>
  <si>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</si>
  <si>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</si>
  <si>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</si>
  <si>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</si>
  <si>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</si>
  <si>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</si>
  <si>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</si>
  <si>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</si>
  <si>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</si>
  <si>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</si>
  <si>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</si>
  <si>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</si>
  <si>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</si>
  <si>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</si>
  <si>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</si>
  <si>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</si>
  <si>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</si>
  <si>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</si>
  <si>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</si>
  <si>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</si>
  <si>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</si>
  <si>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</si>
  <si>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</si>
  <si>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</si>
  <si>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</si>
  <si>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</si>
  <si>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</si>
  <si>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</si>
  <si>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</si>
  <si>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</si>
  <si>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</si>
  <si>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</si>
  <si>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</si>
  <si>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</si>
  <si>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</si>
  <si>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</si>
  <si>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</si>
  <si>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</si>
  <si>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</si>
  <si>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</si>
  <si>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</si>
  <si>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</si>
  <si>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</si>
  <si>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</si>
  <si>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</si>
  <si>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</si>
  <si>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</si>
  <si>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</si>
  <si>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</si>
  <si>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</si>
  <si>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</si>
  <si>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</si>
  <si>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</si>
  <si>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</si>
  <si>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</si>
  <si>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</si>
  <si>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</si>
  <si>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</si>
  <si>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</si>
  <si>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</si>
  <si>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</si>
  <si>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</si>
  <si>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</si>
  <si>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</si>
  <si>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</si>
  <si>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</si>
  <si>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</si>
  <si>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</si>
  <si>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</si>
  <si>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</si>
  <si>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</si>
  <si>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</si>
  <si>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</si>
  <si>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</si>
  <si>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</si>
  <si>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</si>
  <si>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</si>
  <si>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</si>
  <si>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</si>
  <si>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</si>
  <si>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</si>
  <si>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</si>
  <si>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</si>
  <si>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</si>
  <si>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</si>
  <si>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</si>
  <si>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</si>
  <si>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</si>
  <si>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</si>
  <si>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</si>
  <si>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</si>
  <si>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</si>
  <si>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</si>
  <si>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</si>
  <si>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</si>
  <si>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</si>
  <si>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</si>
  <si>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</si>
  <si>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</si>
  <si>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</si>
  <si>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</si>
  <si>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</si>
  <si>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</si>
  <si>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</si>
  <si>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</si>
  <si>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</si>
  <si>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</si>
  <si>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</si>
  <si>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</si>
  <si>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</si>
  <si>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</si>
  <si>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</si>
  <si>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</si>
  <si>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</si>
  <si>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</si>
  <si>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</si>
  <si>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</si>
  <si>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</si>
  <si>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</si>
  <si>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</si>
  <si>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</si>
  <si>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</si>
  <si>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</si>
  <si>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</si>
  <si>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</si>
  <si>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</si>
  <si>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</si>
  <si>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</si>
  <si>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</si>
  <si>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</si>
  <si>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</si>
  <si>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</si>
  <si>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</si>
  <si>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</si>
  <si>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</si>
  <si>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</si>
  <si>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</si>
  <si>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</si>
  <si>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</si>
  <si>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</si>
  <si>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</si>
  <si>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</si>
  <si>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</si>
  <si>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</si>
  <si>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</si>
  <si>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</si>
  <si>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</si>
  <si>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</si>
  <si>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</si>
  <si>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</si>
  <si>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</si>
  <si>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</si>
  <si>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</si>
  <si>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</si>
  <si>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</si>
  <si>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</si>
  <si>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</si>
  <si>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</si>
  <si>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</si>
  <si>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</si>
  <si>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</si>
  <si>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</si>
  <si>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</si>
  <si>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</si>
  <si>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</si>
  <si>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</si>
  <si>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</si>
  <si>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</si>
  <si>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</si>
  <si>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</si>
  <si>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</si>
  <si>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</si>
  <si>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</si>
  <si>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</si>
  <si>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</si>
  <si>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</si>
  <si>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</si>
  <si>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</si>
  <si>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</si>
  <si>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</si>
  <si>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</si>
  <si>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</si>
  <si>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</si>
  <si>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</si>
  <si>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</si>
  <si>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</si>
  <si>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</si>
  <si>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</si>
  <si>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</si>
  <si>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</si>
  <si>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</si>
  <si>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</si>
  <si>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</si>
  <si>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</si>
  <si>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</si>
  <si>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</si>
  <si>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</si>
  <si>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</si>
  <si>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</si>
  <si>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</si>
  <si>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</si>
  <si>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</si>
  <si>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</si>
  <si>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</si>
  <si>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</si>
  <si>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</si>
  <si>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</si>
  <si>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</si>
  <si>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</si>
  <si>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</si>
  <si>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</si>
  <si>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</si>
  <si>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</si>
  <si>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</si>
  <si>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</si>
  <si>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</si>
  <si>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</si>
  <si>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</si>
  <si>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</si>
  <si>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</si>
  <si>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</si>
  <si>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</si>
  <si>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</si>
  <si>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</si>
  <si>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</si>
  <si>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</si>
  <si>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</si>
  <si>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</si>
  <si>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</si>
  <si>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</si>
  <si>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</si>
  <si>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</si>
  <si>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</si>
  <si>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</si>
  <si>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</si>
  <si>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</si>
  <si>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</si>
  <si>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</si>
  <si>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</si>
  <si>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</si>
  <si>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</si>
  <si>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</si>
  <si>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</si>
  <si>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</si>
  <si>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</si>
  <si>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</si>
  <si>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</si>
  <si>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</si>
  <si>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</si>
  <si>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</si>
  <si>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</si>
  <si>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</si>
  <si>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</si>
  <si>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</si>
  <si>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</si>
  <si>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</si>
  <si>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</si>
  <si>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</si>
  <si>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</si>
  <si>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</si>
  <si>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</si>
  <si>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</si>
  <si>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</si>
  <si>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</si>
  <si>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</si>
  <si>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</si>
  <si>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</si>
  <si>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</si>
  <si>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</si>
  <si>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</si>
  <si>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</si>
  <si>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</si>
  <si>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</si>
  <si>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</si>
  <si>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</si>
  <si>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</si>
  <si>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</si>
  <si>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</si>
  <si>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</si>
  <si>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</si>
  <si>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</si>
  <si>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</si>
  <si>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</si>
  <si>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</si>
  <si>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</si>
  <si>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</si>
  <si>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</si>
  <si>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</si>
  <si>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</si>
  <si>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</si>
  <si>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</si>
  <si>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</si>
  <si>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</si>
  <si>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</si>
  <si>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</si>
  <si>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</si>
  <si>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</si>
  <si>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</si>
  <si>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</si>
  <si>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</si>
  <si>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</si>
  <si>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</si>
  <si>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</si>
  <si>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</si>
  <si>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</si>
  <si>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</si>
  <si>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</si>
  <si>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</si>
  <si>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</si>
  <si>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</si>
  <si>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</si>
  <si>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</si>
  <si>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</si>
  <si>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</si>
  <si>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</si>
  <si>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</si>
  <si>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</si>
  <si>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</si>
  <si>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</si>
  <si>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</si>
  <si>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</si>
  <si>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</si>
  <si>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</si>
  <si>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</si>
  <si>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</si>
  <si>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</si>
  <si>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</si>
  <si>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</si>
  <si>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</si>
  <si>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</si>
  <si>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</si>
  <si>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</si>
  <si>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</si>
  <si>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</si>
  <si>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</si>
  <si>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</si>
  <si>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</si>
  <si>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</si>
  <si>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</si>
  <si>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</si>
  <si>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</si>
  <si>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</si>
  <si>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</si>
  <si>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</si>
  <si>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</si>
  <si>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</si>
  <si>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</si>
  <si>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</si>
  <si>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</si>
  <si>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</si>
  <si>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</si>
  <si>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</si>
  <si>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</si>
  <si>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</si>
  <si>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</si>
  <si>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</si>
  <si>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</si>
  <si>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</si>
  <si>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</si>
  <si>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</si>
  <si>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</si>
  <si>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</si>
  <si>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</si>
  <si>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</si>
  <si>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</si>
  <si>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</si>
  <si>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</si>
  <si>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</si>
  <si>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</si>
  <si>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</si>
  <si>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</si>
  <si>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</si>
  <si>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</si>
  <si>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</si>
  <si>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</si>
  <si>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</si>
  <si>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</si>
  <si>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</si>
  <si>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</si>
  <si>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</si>
  <si>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</si>
  <si>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</si>
  <si>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</si>
  <si>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</si>
  <si>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</si>
  <si>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</si>
  <si>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</si>
  <si>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</si>
  <si>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</si>
  <si>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</si>
  <si>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</si>
  <si>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</si>
  <si>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</si>
  <si>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</si>
  <si>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</si>
  <si>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</si>
  <si>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</si>
  <si>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</si>
  <si>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</si>
  <si>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</si>
  <si>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</si>
  <si>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</si>
  <si>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</si>
  <si>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</si>
  <si>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</si>
  <si>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</si>
  <si>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</si>
  <si>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</si>
  <si>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</si>
  <si>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</si>
  <si>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</si>
  <si>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</si>
  <si>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</si>
  <si>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</si>
  <si>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</si>
  <si>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</si>
  <si>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</si>
  <si>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</si>
  <si>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</si>
  <si>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</si>
  <si>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</si>
  <si>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</si>
  <si>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</si>
  <si>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</si>
  <si>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</si>
  <si>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</si>
  <si>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</si>
  <si>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</si>
  <si>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</si>
  <si>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</si>
  <si>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</si>
  <si>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</si>
  <si>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</si>
  <si>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</si>
  <si>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</si>
  <si>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</si>
  <si>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</si>
  <si>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</si>
  <si>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</si>
  <si>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</si>
  <si>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</si>
  <si>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</si>
  <si>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</si>
  <si>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</si>
  <si>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</si>
  <si>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</si>
  <si>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</si>
  <si>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</si>
  <si>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</si>
  <si>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</si>
  <si>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</si>
  <si>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</si>
  <si>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</si>
  <si>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</si>
  <si>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</si>
  <si>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</si>
  <si>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</si>
  <si>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</si>
  <si>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</si>
  <si>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</si>
  <si>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</si>
  <si>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</si>
  <si>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</si>
  <si>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</si>
  <si>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</si>
  <si>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</si>
  <si>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</si>
  <si>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</si>
  <si>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</si>
  <si>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</si>
  <si>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</si>
  <si>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</si>
  <si>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</si>
  <si>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</si>
  <si>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</si>
  <si>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</si>
  <si>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</si>
  <si>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</si>
  <si>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</si>
  <si>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</si>
  <si>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</si>
  <si>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</si>
  <si>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</si>
  <si>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</si>
  <si>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</si>
  <si>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</si>
  <si>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</si>
  <si>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</si>
  <si>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</si>
  <si>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</si>
  <si>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</si>
  <si>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</si>
  <si>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</si>
  <si>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</si>
  <si>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</si>
  <si>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</si>
  <si>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</si>
  <si>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</si>
  <si>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</si>
  <si>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</si>
  <si>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</si>
  <si>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</si>
  <si>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</si>
  <si>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</si>
  <si>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</si>
  <si>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</si>
  <si>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</si>
  <si>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</si>
  <si>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</si>
  <si>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</si>
  <si>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</si>
  <si>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</si>
  <si>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</si>
  <si>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</si>
  <si>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</si>
  <si>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</si>
  <si>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</si>
  <si>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</si>
  <si>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</si>
  <si>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</si>
  <si>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</si>
  <si>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</si>
  <si>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</si>
  <si>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</si>
  <si>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</si>
  <si>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</si>
  <si>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</si>
  <si>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</si>
  <si>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</si>
  <si>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</si>
  <si>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</si>
  <si>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</si>
  <si>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</si>
  <si>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</si>
  <si>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</si>
  <si>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</si>
  <si>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</si>
  <si>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</si>
  <si>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</si>
  <si>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</si>
  <si>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</si>
  <si>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</si>
  <si>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</si>
  <si>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</si>
  <si>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</si>
  <si>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</si>
  <si>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</si>
  <si>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</si>
  <si>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</si>
  <si>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</si>
  <si>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</si>
  <si>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</si>
  <si>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</si>
  <si>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</si>
  <si>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</si>
  <si>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</si>
  <si>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</si>
  <si>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</si>
  <si>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</si>
  <si>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</si>
  <si>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</si>
  <si>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</si>
  <si>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</si>
  <si>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</si>
  <si>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</si>
  <si>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</si>
  <si>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</si>
  <si>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</si>
  <si>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</si>
  <si>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</si>
  <si>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</si>
  <si>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</si>
  <si>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</si>
  <si>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</si>
  <si>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</si>
  <si>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</si>
  <si>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</si>
  <si>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</si>
  <si>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</si>
  <si>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</si>
  <si>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</si>
  <si>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</si>
  <si>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</si>
  <si>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</si>
  <si>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</si>
  <si>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</si>
  <si>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</si>
  <si>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</si>
  <si>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</si>
  <si>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</si>
  <si>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</si>
  <si>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</si>
  <si>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</si>
  <si>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</si>
  <si>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</si>
  <si>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</si>
  <si>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</si>
  <si>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</si>
  <si>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</si>
  <si>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</si>
  <si>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</si>
  <si>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</si>
  <si>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</si>
  <si>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</si>
  <si>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</si>
  <si>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</si>
  <si>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</si>
  <si>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</si>
  <si>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</si>
  <si>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</si>
  <si>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</si>
  <si>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</si>
  <si>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</si>
  <si>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</si>
  <si>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</si>
  <si>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</si>
  <si>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</si>
  <si>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</si>
  <si>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</si>
  <si>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</si>
  <si>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</si>
  <si>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</si>
  <si>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</si>
  <si>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</si>
  <si>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</si>
  <si>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</si>
  <si>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</si>
  <si>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</si>
  <si>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</si>
  <si>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</si>
  <si>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</si>
  <si>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</si>
  <si>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</si>
  <si>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</si>
  <si>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</si>
  <si>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</si>
  <si>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</si>
  <si>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</si>
  <si>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</si>
  <si>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</si>
  <si>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</si>
  <si>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</si>
  <si>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</si>
  <si>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</si>
  <si>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</si>
  <si>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</si>
  <si>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</si>
  <si>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</si>
  <si>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</si>
  <si>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</si>
  <si>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</si>
  <si>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</si>
  <si>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</si>
  <si>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</si>
  <si>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</si>
  <si>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</si>
  <si>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</si>
  <si>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</si>
  <si>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</si>
  <si>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</si>
  <si>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</si>
  <si>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</si>
  <si>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</si>
  <si>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</si>
  <si>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</si>
  <si>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</si>
  <si>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</si>
  <si>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</si>
  <si>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</si>
  <si>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</si>
  <si>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</si>
  <si>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</si>
  <si>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</si>
  <si>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</si>
  <si>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</si>
  <si>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</si>
  <si>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</si>
  <si>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</si>
  <si>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</si>
  <si>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</si>
  <si>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</si>
  <si>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</si>
  <si>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</si>
  <si>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</si>
  <si>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</si>
  <si>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</si>
  <si>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</si>
  <si>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</si>
  <si>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</si>
  <si>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</si>
  <si>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</si>
  <si>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</si>
  <si>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</si>
  <si>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</si>
  <si>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</si>
  <si>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</si>
  <si>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</si>
  <si>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</si>
  <si>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</si>
  <si>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</si>
  <si>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</si>
  <si>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</si>
  <si>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</si>
  <si>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</si>
  <si>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</si>
  <si>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</si>
  <si>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</si>
  <si>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</si>
  <si>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</si>
  <si>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</si>
  <si>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</si>
  <si>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</si>
  <si>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</si>
  <si>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</si>
  <si>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</si>
  <si>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</si>
  <si>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</si>
  <si>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</si>
  <si>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</si>
  <si>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</si>
  <si>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</si>
  <si>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</si>
  <si>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</si>
  <si>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</si>
  <si>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</si>
  <si>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</si>
  <si>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</si>
  <si>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</si>
  <si>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</si>
  <si>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</si>
  <si>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</si>
  <si>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</si>
  <si>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</si>
  <si>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</si>
  <si>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</si>
  <si>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</si>
  <si>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</si>
  <si>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</si>
  <si>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</si>
  <si>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</si>
  <si>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</si>
  <si>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</si>
  <si>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</si>
  <si>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</si>
  <si>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</si>
  <si>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</si>
  <si>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</si>
  <si>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</si>
  <si>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</si>
  <si>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</si>
  <si>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</si>
  <si>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</si>
  <si>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</si>
  <si>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</si>
  <si>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</si>
  <si>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</si>
  <si>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</si>
  <si>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</si>
  <si>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</si>
  <si>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</si>
  <si>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</si>
  <si>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</si>
  <si>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</si>
  <si>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</si>
  <si>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</si>
  <si>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</si>
  <si>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</si>
  <si>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</si>
  <si>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</si>
  <si>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</si>
  <si>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</si>
  <si>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</si>
  <si>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</si>
  <si>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</si>
  <si>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</si>
  <si>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</si>
  <si>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</si>
  <si>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</si>
  <si>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</si>
  <si>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</si>
  <si>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</si>
  <si>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</si>
  <si>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</si>
  <si>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</si>
  <si>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</si>
  <si>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</si>
  <si>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</si>
  <si>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</si>
  <si>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</si>
  <si>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</si>
  <si>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</si>
  <si>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</si>
  <si>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</si>
  <si>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</si>
  <si>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</si>
  <si>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</si>
  <si>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</si>
  <si>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</si>
  <si>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</si>
  <si>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</si>
  <si>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</si>
  <si>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</si>
  <si>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</si>
  <si>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</si>
  <si>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</si>
  <si>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</si>
  <si>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</si>
  <si>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</si>
  <si>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</si>
  <si>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</si>
  <si>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</si>
  <si>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</si>
  <si>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</si>
  <si>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</si>
  <si>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</si>
  <si>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</si>
  <si>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</si>
  <si>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</si>
  <si>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</si>
  <si>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</si>
  <si>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</si>
  <si>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</si>
  <si>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</si>
  <si>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</si>
  <si>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</si>
  <si>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</si>
  <si>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</si>
  <si>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</si>
  <si>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</si>
  <si>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</si>
  <si>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</si>
  <si>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</si>
  <si>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</si>
  <si>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</si>
  <si>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</si>
  <si>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</si>
  <si>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</si>
  <si>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</si>
  <si>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</si>
  <si>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</si>
  <si>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</si>
  <si>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</si>
  <si>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</si>
  <si>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</si>
  <si>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</si>
  <si>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</si>
  <si>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</si>
  <si>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</si>
  <si>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</si>
  <si>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</si>
  <si>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</si>
  <si>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</si>
  <si>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</si>
  <si>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</si>
  <si>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</si>
  <si>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</si>
  <si>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</si>
  <si>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</si>
  <si>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</si>
  <si>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</si>
  <si>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</si>
  <si>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</si>
  <si>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</si>
  <si>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</si>
  <si>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</si>
  <si>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</si>
  <si>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</si>
  <si>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</si>
  <si>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</si>
  <si>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</si>
  <si>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</si>
  <si>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</si>
  <si>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</si>
  <si>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</si>
  <si>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</si>
  <si>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</si>
  <si>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</si>
  <si>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</si>
  <si>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</si>
  <si>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</si>
  <si>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</si>
  <si>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</si>
  <si>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</si>
  <si>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</si>
  <si>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</si>
  <si>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</si>
  <si>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</si>
  <si>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</si>
  <si>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</si>
  <si>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</si>
  <si>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</si>
  <si>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</si>
  <si>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</si>
  <si>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</si>
  <si>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</si>
  <si>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</si>
  <si>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</si>
  <si>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</si>
  <si>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</si>
  <si>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</si>
  <si>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</si>
  <si>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</si>
  <si>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</si>
  <si>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</si>
  <si>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</si>
  <si>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</si>
  <si>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</si>
  <si>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</si>
  <si>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</si>
  <si>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</si>
  <si>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</si>
  <si>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</si>
  <si>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</si>
  <si>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</si>
  <si>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</si>
  <si>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</si>
  <si>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</si>
  <si>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</si>
  <si>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</si>
  <si>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</si>
  <si>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</si>
  <si>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</si>
  <si>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</si>
  <si>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</si>
  <si>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</si>
  <si>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</si>
  <si>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</si>
  <si>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</si>
  <si>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</si>
  <si>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</si>
  <si>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</si>
  <si>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</si>
  <si>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</si>
  <si>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</si>
  <si>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</si>
  <si>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</si>
  <si>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</si>
  <si>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</si>
  <si>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</si>
  <si>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</si>
  <si>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</si>
  <si>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</si>
  <si>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</si>
  <si>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</si>
  <si>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</si>
  <si>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</si>
  <si>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</si>
  <si>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</si>
  <si>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</si>
  <si>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</si>
  <si>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</si>
  <si>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</si>
  <si>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</si>
  <si>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</si>
  <si>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</si>
  <si>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</si>
  <si>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</si>
  <si>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</si>
  <si>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</si>
  <si>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</si>
  <si>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</si>
  <si>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</si>
  <si>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</si>
  <si>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</si>
  <si>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</si>
  <si>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</si>
  <si>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</si>
  <si>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</si>
  <si>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</si>
  <si>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</si>
  <si>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</si>
  <si>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</si>
  <si>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</si>
  <si>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</si>
  <si>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</si>
  <si>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</si>
  <si>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</si>
  <si>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</si>
  <si>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</si>
  <si>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</si>
  <si>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</si>
  <si>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</si>
  <si>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</si>
  <si>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</si>
  <si>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</si>
  <si>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</si>
  <si>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</si>
  <si>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</si>
  <si>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</si>
  <si>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</si>
  <si>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</si>
  <si>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</si>
  <si>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</si>
  <si>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</si>
  <si>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</si>
  <si>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</si>
  <si>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</si>
  <si>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</si>
  <si>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</si>
  <si>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</si>
  <si>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</si>
  <si>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</si>
  <si>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</si>
  <si>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</si>
  <si>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</si>
  <si>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</si>
  <si>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</si>
  <si>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</si>
  <si>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</si>
  <si>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</si>
  <si>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</si>
  <si>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</si>
  <si>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</si>
  <si>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</si>
  <si>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</si>
  <si>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</si>
  <si>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</si>
  <si>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</si>
  <si>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</si>
  <si>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</si>
  <si>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</si>
  <si>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</si>
  <si>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</si>
  <si>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</si>
  <si>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</si>
  <si>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</si>
  <si>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</si>
  <si>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</si>
  <si>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</si>
  <si>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</si>
  <si>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</si>
  <si>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</si>
  <si>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</si>
  <si>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</si>
  <si>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</si>
  <si>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</si>
  <si>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</si>
  <si>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</si>
  <si>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</si>
  <si>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</si>
  <si>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</si>
  <si>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</si>
  <si>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</si>
  <si>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</si>
  <si>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</si>
  <si>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</si>
  <si>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</si>
  <si>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</si>
  <si>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</si>
  <si>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</si>
  <si>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</si>
  <si>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</si>
  <si>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</si>
  <si>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</si>
  <si>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</si>
  <si>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</si>
  <si>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</si>
  <si>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</si>
  <si>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</si>
  <si>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</si>
  <si>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</si>
  <si>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</si>
  <si>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</si>
  <si>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</si>
  <si>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</si>
  <si>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</si>
  <si>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</si>
  <si>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</si>
  <si>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</si>
  <si>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</si>
  <si>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</si>
  <si>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</si>
  <si>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</si>
  <si>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</si>
  <si>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</si>
  <si>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</si>
  <si>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</si>
  <si>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</si>
  <si>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</si>
  <si>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</si>
  <si>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</si>
  <si>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</si>
  <si>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</si>
  <si>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</si>
  <si>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</si>
  <si>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</si>
  <si>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</si>
  <si>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</si>
  <si>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</si>
  <si>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</si>
  <si>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</si>
  <si>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</si>
  <si>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</si>
  <si>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</si>
  <si>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</si>
  <si>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</si>
  <si>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</si>
  <si>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</si>
  <si>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</si>
  <si>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</si>
  <si>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</si>
  <si>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</si>
  <si>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</si>
  <si>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</si>
  <si>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</si>
  <si>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</si>
  <si>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</si>
  <si>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</si>
  <si>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</si>
  <si>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</si>
  <si>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</si>
  <si>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</si>
  <si>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</si>
  <si>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</si>
  <si>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</si>
  <si>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</si>
  <si>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</si>
  <si>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</si>
  <si>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</si>
  <si>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</si>
  <si>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</si>
  <si>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</si>
  <si>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</si>
  <si>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</si>
  <si>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</si>
  <si>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</si>
  <si>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</si>
  <si>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</si>
  <si>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</si>
  <si>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</si>
  <si>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</si>
  <si>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</si>
  <si>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</si>
  <si>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</si>
  <si>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</si>
  <si>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</si>
  <si>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</si>
  <si>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</si>
  <si>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</si>
  <si>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</si>
  <si>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</si>
  <si>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</si>
  <si>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</si>
  <si>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</si>
  <si>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</si>
  <si>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</si>
  <si>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</si>
  <si>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</si>
  <si>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</si>
  <si>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</si>
  <si>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</si>
  <si>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</si>
  <si>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</si>
  <si>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</si>
  <si>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</si>
  <si>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</si>
  <si>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</si>
  <si>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</si>
  <si>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</si>
  <si>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</si>
  <si>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</si>
  <si>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</si>
  <si>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</si>
  <si>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</si>
  <si>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</si>
  <si>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</si>
  <si>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</si>
  <si>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</si>
  <si>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</si>
  <si>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</si>
  <si>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</si>
  <si>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</si>
  <si>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</si>
  <si>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</si>
  <si>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</si>
  <si>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</si>
  <si>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</si>
  <si>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</si>
  <si>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</si>
  <si>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</si>
  <si>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</si>
  <si>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</si>
  <si>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</si>
  <si>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</si>
  <si>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</si>
  <si>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</si>
  <si>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</si>
  <si>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</si>
  <si>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</si>
  <si>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</si>
  <si>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</si>
  <si>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</si>
  <si>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</si>
  <si>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</si>
  <si>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</si>
  <si>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</si>
  <si>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</si>
  <si>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</si>
  <si>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</si>
  <si>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</si>
  <si>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</si>
  <si>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</si>
  <si>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</si>
  <si>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</si>
  <si>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</si>
  <si>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</si>
  <si>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</si>
  <si>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</si>
  <si>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</si>
  <si>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</si>
  <si>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</si>
  <si>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</si>
  <si>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</si>
  <si>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</si>
  <si>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</si>
  <si>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</si>
  <si>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</si>
  <si>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</si>
  <si>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</si>
  <si>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</si>
  <si>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</si>
  <si>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</si>
  <si>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</si>
  <si>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</si>
  <si>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</si>
  <si>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</si>
  <si>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</si>
  <si>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</si>
  <si>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</si>
  <si>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</si>
  <si>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</si>
  <si>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</si>
  <si>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</si>
  <si>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</si>
  <si>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</si>
  <si>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</si>
  <si>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</si>
  <si>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</si>
  <si>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</si>
  <si>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</si>
  <si>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</si>
  <si>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</si>
  <si>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</si>
  <si>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</si>
  <si>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</si>
  <si>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</si>
  <si>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</si>
  <si>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</si>
  <si>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</si>
  <si>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</si>
  <si>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</si>
  <si>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</si>
  <si>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</si>
  <si>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</si>
  <si>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</si>
  <si>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</si>
  <si>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</si>
  <si>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</si>
  <si>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</si>
  <si>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</si>
  <si>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</si>
  <si>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</si>
  <si>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</si>
  <si>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</si>
  <si>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</si>
  <si>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</si>
  <si>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</si>
  <si>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</si>
  <si>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</si>
  <si>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</si>
  <si>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</si>
  <si>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</si>
  <si>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</si>
  <si>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</si>
  <si>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</si>
  <si>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</si>
  <si>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</si>
  <si>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</si>
  <si>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</si>
  <si>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</si>
  <si>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</si>
  <si>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</si>
  <si>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</si>
  <si>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</si>
  <si>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</si>
  <si>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</si>
  <si>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</si>
  <si>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</si>
  <si>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</si>
  <si>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</si>
  <si>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</si>
  <si>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</si>
  <si>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</si>
  <si>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</si>
  <si>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</si>
  <si>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</si>
  <si>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</si>
  <si>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</si>
  <si>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</si>
  <si>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</si>
  <si>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</si>
  <si>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</si>
  <si>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</si>
  <si>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</si>
  <si>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</si>
  <si>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</si>
  <si>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</si>
  <si>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</si>
  <si>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</si>
  <si>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</si>
  <si>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</si>
  <si>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</si>
  <si>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</si>
  <si>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</si>
  <si>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</si>
  <si>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</si>
  <si>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</si>
  <si>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</si>
  <si>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</si>
  <si>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</si>
  <si>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</si>
  <si>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</si>
  <si>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</si>
  <si>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</si>
  <si>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</si>
  <si>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</si>
  <si>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</si>
  <si>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</si>
  <si>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</si>
  <si>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</si>
  <si>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</si>
  <si>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</si>
  <si>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</si>
  <si>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</si>
  <si>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</si>
  <si>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</si>
  <si>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</si>
  <si>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</si>
  <si>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</si>
  <si>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</si>
  <si>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</si>
  <si>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</si>
  <si>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</si>
  <si>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</si>
  <si>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</si>
  <si>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</si>
  <si>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</si>
  <si>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</si>
  <si>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</si>
  <si>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</si>
  <si>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</si>
  <si>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</si>
  <si>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</si>
  <si>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</si>
  <si>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</si>
  <si>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</si>
  <si>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</si>
  <si>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</si>
  <si>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</si>
  <si>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</si>
  <si>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</si>
  <si>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</si>
  <si>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</si>
  <si>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</si>
  <si>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</si>
  <si>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</si>
  <si>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</si>
  <si>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</si>
  <si>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</si>
  <si>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</si>
  <si>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</si>
  <si>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</si>
  <si>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</si>
  <si>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</si>
  <si>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</si>
  <si>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</si>
  <si>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</si>
  <si>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</si>
  <si>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</si>
  <si>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</si>
  <si>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</si>
  <si>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</si>
  <si>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</si>
  <si>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</si>
  <si>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</si>
  <si>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</si>
  <si>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</si>
  <si>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</si>
  <si>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</si>
  <si>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</si>
  <si>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</si>
  <si>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</si>
  <si>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</si>
  <si>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</si>
  <si>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</si>
  <si>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</si>
  <si>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</si>
  <si>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</si>
  <si>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</si>
  <si>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</si>
  <si>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</si>
  <si>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</si>
  <si>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</si>
  <si>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</si>
  <si>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</si>
  <si>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</si>
  <si>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</si>
  <si>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</si>
  <si>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</si>
  <si>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</si>
  <si>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</si>
  <si>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</si>
  <si>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</si>
  <si>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</si>
  <si>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</si>
  <si>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</si>
  <si>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</si>
  <si>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</si>
  <si>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</si>
  <si>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</si>
  <si>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</si>
  <si>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</si>
  <si>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</si>
  <si>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</si>
  <si>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</si>
  <si>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</si>
  <si>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</si>
  <si>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</si>
  <si>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</si>
  <si>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</si>
  <si>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</si>
  <si>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</si>
  <si>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</si>
  <si>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</si>
  <si>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</si>
  <si>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</si>
  <si>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</si>
  <si>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</si>
  <si>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</si>
  <si>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</si>
  <si>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</si>
  <si>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</si>
  <si>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</si>
  <si>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</si>
  <si>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</si>
  <si>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</si>
  <si>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</si>
  <si>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</si>
  <si>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</si>
  <si>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</si>
  <si>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</si>
  <si>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</si>
  <si>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</si>
  <si>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</si>
  <si>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</si>
  <si>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</si>
  <si>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</si>
  <si>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</si>
  <si>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</si>
  <si>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</si>
  <si>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</si>
  <si>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</si>
  <si>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</si>
  <si>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</si>
  <si>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</si>
  <si>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</si>
  <si>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</si>
  <si>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</si>
  <si>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</si>
  <si>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</si>
  <si>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</si>
  <si>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</si>
  <si>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</si>
  <si>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</si>
  <si>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</si>
  <si>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</si>
  <si>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</si>
  <si>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</si>
  <si>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</si>
  <si>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</si>
  <si>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</si>
  <si>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</si>
  <si>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</si>
  <si>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</si>
  <si>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</si>
  <si>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</si>
  <si>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</si>
  <si>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</si>
  <si>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</si>
  <si>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</si>
  <si>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</si>
  <si>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</si>
  <si>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</si>
  <si>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</si>
  <si>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</si>
  <si>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</si>
  <si>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</si>
  <si>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</si>
  <si>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</si>
  <si>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</si>
  <si>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</si>
  <si>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</si>
  <si>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</si>
  <si>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</si>
  <si>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</si>
  <si>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</si>
  <si>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</si>
  <si>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</si>
  <si>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</si>
  <si>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</si>
  <si>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</si>
  <si>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</si>
  <si>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</si>
  <si>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</si>
  <si>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</si>
  <si>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</si>
  <si>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</si>
  <si>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</si>
  <si>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</si>
  <si>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</si>
  <si>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</si>
  <si>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</si>
  <si>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</si>
  <si>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</si>
  <si>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</si>
  <si>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</si>
  <si>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</si>
  <si>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</si>
  <si>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</si>
  <si>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</si>
  <si>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</si>
  <si>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</si>
  <si>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</si>
  <si>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</si>
  <si>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</si>
  <si>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</si>
  <si>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</si>
  <si>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</si>
  <si>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</si>
  <si>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</si>
  <si>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</si>
  <si>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</si>
  <si>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</si>
  <si>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</si>
  <si>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</si>
  <si>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</si>
  <si>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</si>
  <si>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</si>
  <si>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</si>
  <si>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</si>
  <si>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</si>
  <si>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</si>
  <si>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</si>
  <si>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</si>
  <si>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</si>
  <si>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</si>
  <si>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</si>
  <si>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</si>
  <si>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</si>
  <si>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</si>
  <si>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</si>
  <si>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</si>
  <si>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</si>
  <si>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</si>
  <si>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</si>
  <si>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</si>
  <si>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</si>
  <si>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</si>
  <si>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</si>
  <si>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</si>
  <si>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</si>
  <si>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</si>
  <si>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</si>
  <si>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</si>
  <si>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</si>
  <si>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</si>
  <si>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</si>
  <si>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</si>
  <si>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</si>
  <si>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</si>
  <si>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</si>
  <si>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</si>
  <si>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</si>
  <si>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</si>
  <si>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</si>
  <si>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</si>
  <si>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</si>
  <si>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</si>
  <si>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</si>
  <si>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</si>
  <si>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</si>
  <si>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</si>
  <si>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</si>
  <si>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</si>
  <si>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</si>
  <si>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</si>
  <si>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</si>
  <si>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</si>
  <si>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</si>
  <si>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</si>
  <si>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</si>
  <si>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</si>
  <si>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</si>
  <si>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</si>
  <si>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</si>
  <si>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</si>
  <si>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</si>
  <si>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</si>
  <si>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</si>
  <si>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</si>
  <si>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</si>
  <si>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</si>
  <si>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</si>
  <si>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</si>
  <si>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</si>
  <si>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</si>
  <si>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</si>
  <si>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</si>
  <si>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</si>
  <si>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</si>
  <si>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</si>
  <si>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</si>
  <si>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</si>
  <si>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</si>
  <si>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</si>
  <si>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</si>
  <si>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</si>
  <si>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</si>
  <si>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</si>
  <si>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</si>
  <si>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</si>
  <si>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</si>
  <si>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</si>
  <si>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</si>
  <si>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</si>
  <si>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</si>
  <si>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</si>
  <si>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</si>
  <si>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</si>
  <si>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</si>
  <si>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</si>
  <si>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</si>
  <si>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</si>
  <si>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</si>
  <si>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</si>
  <si>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</si>
  <si>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</si>
  <si>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</si>
  <si>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</si>
  <si>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</si>
  <si>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</si>
  <si>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</si>
  <si>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</si>
  <si>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</si>
  <si>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</si>
  <si>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</si>
  <si>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</si>
  <si>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</si>
  <si>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</si>
  <si>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</si>
  <si>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</si>
  <si>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</si>
  <si>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</si>
  <si>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</si>
  <si>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</si>
  <si>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</si>
  <si>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</si>
  <si>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</si>
  <si>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</si>
  <si>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</si>
  <si>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</si>
  <si>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</si>
  <si>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</si>
  <si>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</si>
  <si>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</si>
  <si>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</si>
  <si>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</si>
  <si>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</si>
  <si>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</si>
  <si>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</si>
  <si>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</si>
  <si>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</si>
  <si>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</si>
  <si>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</si>
  <si>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</si>
  <si>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</si>
  <si>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</si>
  <si>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</si>
  <si>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</si>
  <si>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</si>
  <si>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</si>
  <si>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</si>
  <si>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</si>
  <si>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</si>
  <si>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</si>
  <si>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</si>
  <si>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</si>
  <si>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</si>
  <si>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</si>
  <si>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</si>
  <si>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</si>
  <si>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</si>
  <si>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</si>
  <si>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</si>
  <si>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</si>
  <si>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</si>
  <si>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</si>
  <si>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</si>
  <si>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</si>
  <si>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</si>
  <si>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</si>
  <si>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</si>
  <si>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</si>
  <si>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</si>
  <si>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</si>
  <si>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</si>
  <si>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</si>
  <si>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</si>
  <si>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</si>
  <si>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</si>
  <si>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</si>
  <si>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</si>
  <si>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</si>
  <si>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</si>
  <si>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</si>
  <si>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</si>
  <si>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</si>
  <si>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</si>
  <si>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</si>
  <si>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</si>
  <si>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</si>
  <si>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</si>
  <si>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</si>
  <si>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</si>
  <si>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</si>
  <si>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</si>
  <si>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</si>
  <si>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</si>
  <si>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</si>
  <si>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</si>
  <si>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</si>
  <si>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</si>
  <si>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</si>
  <si>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</si>
  <si>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</si>
  <si>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</si>
  <si>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</si>
  <si>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</si>
  <si>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</si>
  <si>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</si>
  <si>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</si>
  <si>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</si>
  <si>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</si>
  <si>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</si>
  <si>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</si>
  <si>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</si>
  <si>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</si>
  <si>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</si>
  <si>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</si>
  <si>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</si>
  <si>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</si>
  <si>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</si>
  <si>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</si>
  <si>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</si>
  <si>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</si>
  <si>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</si>
  <si>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</si>
  <si>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</si>
  <si>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</si>
  <si>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</si>
  <si>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</si>
  <si>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</si>
  <si>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</si>
  <si>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</si>
  <si>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</si>
  <si>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</si>
  <si>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</si>
  <si>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</si>
  <si>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</si>
  <si>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</si>
  <si>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</si>
  <si>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</si>
  <si>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</si>
  <si>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</si>
  <si>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</si>
  <si>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</si>
  <si>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</si>
  <si>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</si>
  <si>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</si>
  <si>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</si>
  <si>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</si>
  <si>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</si>
  <si>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</si>
  <si>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</si>
  <si>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</si>
  <si>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</si>
  <si>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</si>
  <si>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</si>
  <si>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</si>
  <si>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</si>
  <si>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</si>
  <si>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</si>
  <si>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</si>
  <si>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</si>
  <si>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</si>
  <si>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</si>
  <si>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</si>
  <si>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</si>
  <si>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</si>
  <si>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</si>
  <si>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</si>
  <si>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</si>
  <si>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</si>
  <si>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</si>
  <si>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</si>
  <si>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</si>
  <si>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</si>
  <si>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</si>
  <si>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</si>
  <si>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</si>
  <si>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</si>
  <si>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</si>
  <si>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</si>
  <si>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</si>
  <si>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</si>
  <si>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</si>
  <si>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</si>
  <si>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</si>
  <si>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</si>
  <si>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</si>
  <si>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</si>
  <si>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</si>
  <si>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</si>
  <si>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</si>
  <si>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</si>
  <si>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</si>
  <si>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</si>
  <si>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</si>
  <si>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</si>
  <si>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</si>
  <si>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</si>
  <si>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</si>
  <si>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</si>
  <si>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</si>
  <si>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</si>
  <si>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</si>
  <si>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</si>
  <si>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</si>
  <si>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</si>
  <si>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</si>
  <si>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</si>
  <si>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</si>
  <si>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</si>
  <si>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</si>
  <si>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</si>
  <si>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</si>
  <si>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</si>
  <si>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</si>
  <si>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</si>
  <si>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</si>
  <si>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</si>
  <si>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</si>
  <si>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</si>
  <si>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</si>
  <si>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</si>
  <si>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</si>
  <si>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</si>
  <si>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</si>
  <si>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</si>
  <si>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</si>
  <si>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</si>
  <si>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</si>
  <si>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</si>
  <si>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</si>
  <si>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</si>
  <si>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</si>
  <si>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</si>
  <si>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</si>
  <si>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</si>
  <si>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</si>
  <si>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</si>
  <si>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</si>
  <si>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</si>
  <si>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</si>
  <si>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</si>
  <si>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</si>
  <si>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</si>
  <si>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</si>
  <si>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</si>
  <si>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</si>
  <si>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</si>
  <si>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</si>
  <si>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</si>
  <si>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</si>
  <si>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</si>
  <si>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</si>
  <si>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</si>
  <si>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</si>
  <si>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</si>
  <si>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</si>
  <si>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</si>
  <si>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</si>
  <si>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</si>
  <si>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</si>
  <si>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</si>
  <si>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</si>
  <si>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</si>
  <si>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</si>
  <si>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</si>
  <si>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</si>
  <si>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</si>
  <si>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</si>
  <si>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</si>
  <si>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</si>
  <si>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</si>
  <si>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</si>
  <si>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</si>
  <si>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</si>
  <si>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</si>
  <si>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</si>
  <si>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</si>
  <si>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</si>
  <si>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</si>
  <si>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</si>
  <si>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</si>
  <si>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</si>
  <si>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</si>
  <si>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</si>
  <si>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</si>
  <si>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</si>
  <si>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</si>
  <si>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</si>
  <si>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</si>
  <si>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</si>
  <si>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</si>
  <si>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</si>
  <si>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</si>
  <si>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</si>
  <si>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</si>
  <si>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</si>
  <si>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</si>
  <si>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</si>
  <si>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</si>
  <si>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</si>
  <si>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</si>
  <si>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</si>
  <si>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</si>
  <si>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</si>
  <si>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</si>
  <si>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</si>
  <si>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</si>
  <si>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</si>
  <si>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</si>
  <si>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</si>
  <si>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</si>
  <si>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</si>
  <si>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</si>
  <si>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</si>
  <si>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</si>
  <si>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</si>
  <si>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</si>
  <si>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</si>
  <si>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</si>
  <si>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</si>
  <si>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</si>
  <si>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</si>
  <si>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</si>
  <si>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</si>
  <si>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</si>
  <si>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</si>
  <si>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</si>
  <si>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</si>
  <si>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</si>
  <si>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</si>
  <si>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</si>
  <si>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</si>
  <si>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</si>
  <si>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</si>
  <si>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</si>
  <si>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</si>
  <si>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</si>
  <si>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</si>
  <si>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</si>
  <si>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</si>
  <si>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</si>
  <si>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</si>
  <si>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</si>
  <si>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</si>
  <si>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</si>
  <si>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</si>
  <si>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</si>
  <si>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</si>
  <si>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</si>
  <si>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</si>
  <si>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</si>
  <si>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</si>
  <si>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</si>
  <si>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</si>
  <si>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</si>
  <si>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</si>
  <si>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</si>
  <si>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</si>
  <si>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</si>
  <si>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</si>
  <si>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</si>
  <si>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</si>
  <si>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</si>
  <si>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</si>
  <si>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</si>
  <si>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</si>
  <si>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</si>
  <si>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</si>
  <si>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</si>
  <si>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</si>
  <si>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</si>
  <si>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</si>
  <si>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</si>
  <si>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</si>
  <si>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</si>
  <si>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</si>
  <si>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</si>
  <si>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</si>
  <si>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</si>
  <si>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</si>
  <si>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</si>
  <si>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</si>
  <si>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</si>
  <si>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</si>
  <si>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</si>
  <si>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</si>
  <si>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</si>
  <si>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</si>
  <si>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</si>
  <si>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</si>
  <si>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</si>
  <si>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</si>
  <si>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</si>
  <si>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</si>
  <si>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</si>
  <si>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</si>
  <si>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</si>
  <si>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</si>
  <si>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</si>
  <si>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</si>
  <si>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</si>
  <si>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</si>
  <si>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</si>
  <si>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</si>
  <si>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</si>
  <si>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</si>
  <si>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</si>
  <si>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</si>
  <si>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</si>
  <si>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</si>
  <si>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</si>
  <si>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</si>
  <si>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</si>
  <si>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</si>
  <si>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</si>
  <si>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</si>
  <si>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</si>
  <si>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</si>
  <si>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</si>
  <si>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</si>
  <si>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</si>
  <si>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</si>
  <si>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</si>
  <si>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</si>
  <si>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</si>
  <si>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</si>
  <si>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</si>
  <si>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</si>
  <si>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</si>
  <si>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</si>
  <si>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</si>
  <si>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</si>
  <si>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</si>
  <si>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</si>
  <si>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</si>
  <si>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</si>
  <si>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</si>
  <si>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</si>
  <si>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</si>
  <si>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</si>
  <si>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</si>
  <si>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</si>
  <si>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</si>
  <si>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</si>
  <si>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</si>
  <si>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</si>
  <si>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</si>
  <si>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</si>
  <si>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</si>
  <si>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</si>
  <si>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</si>
  <si>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</si>
  <si>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</si>
  <si>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</si>
  <si>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</si>
  <si>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</si>
  <si>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</si>
  <si>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</si>
  <si>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</si>
  <si>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</si>
  <si>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</si>
  <si>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</si>
  <si>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</si>
  <si>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</si>
  <si>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</si>
  <si>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</si>
  <si>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</si>
  <si>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</si>
  <si>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</si>
  <si>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</si>
  <si>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</si>
  <si>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</si>
  <si>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</si>
  <si>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</si>
  <si>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</si>
  <si>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</si>
  <si>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</si>
  <si>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</si>
  <si>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</si>
  <si>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</si>
  <si>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</si>
  <si>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</si>
  <si>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</si>
  <si>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</si>
  <si>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</si>
  <si>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</si>
  <si>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</si>
  <si>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</si>
  <si>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</si>
  <si>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</si>
  <si>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</si>
  <si>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</si>
  <si>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</si>
  <si>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</si>
  <si>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</si>
  <si>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</si>
  <si>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</si>
  <si>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</si>
  <si>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</si>
  <si>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</si>
  <si>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</si>
  <si>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</si>
  <si>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</si>
  <si>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</si>
  <si>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</si>
  <si>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</si>
  <si>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</si>
  <si>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</si>
  <si>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</si>
  <si>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</si>
  <si>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</si>
  <si>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</si>
  <si>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</si>
  <si>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</si>
  <si>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</si>
  <si>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</si>
  <si>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</si>
  <si>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</si>
  <si>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</si>
  <si>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</si>
  <si>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</si>
  <si>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</si>
  <si>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</si>
  <si>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</si>
  <si>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</si>
  <si>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</si>
  <si>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</si>
  <si>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</si>
  <si>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</si>
  <si>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</si>
  <si>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</si>
  <si>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</si>
  <si>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</si>
  <si>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</si>
  <si>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</si>
  <si>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</si>
  <si>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</si>
  <si>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</si>
  <si>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</si>
  <si>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</si>
  <si>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</si>
  <si>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</si>
  <si>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</si>
  <si>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</si>
  <si>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</si>
  <si>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</si>
  <si>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</si>
  <si>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</si>
  <si>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</si>
  <si>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</si>
  <si>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</si>
  <si>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</si>
  <si>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</si>
  <si>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</si>
  <si>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</si>
  <si>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</si>
  <si>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</si>
  <si>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</si>
  <si>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</si>
  <si>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</si>
  <si>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</si>
  <si>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</si>
  <si>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</si>
  <si>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</si>
  <si>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</si>
  <si>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</si>
  <si>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</si>
  <si>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</si>
  <si>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</si>
  <si>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</si>
  <si>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</si>
  <si>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</si>
  <si>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</si>
  <si>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</si>
  <si>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</si>
  <si>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</si>
  <si>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</si>
  <si>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</si>
  <si>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</si>
  <si>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</si>
  <si>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</si>
  <si>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</si>
  <si>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</si>
  <si>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</si>
  <si>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</si>
  <si>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</si>
  <si>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</si>
  <si>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</si>
  <si>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</si>
  <si>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</si>
  <si>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</si>
  <si>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</si>
  <si>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</si>
  <si>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</si>
  <si>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</si>
  <si>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</si>
  <si>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</si>
  <si>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</si>
  <si>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</si>
  <si>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</si>
  <si>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</si>
  <si>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</si>
  <si>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</si>
  <si>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</si>
  <si>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</si>
  <si>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</si>
  <si>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</si>
  <si>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</si>
  <si>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</si>
  <si>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</si>
  <si>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</si>
  <si>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</si>
  <si>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</si>
  <si>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</si>
  <si>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</si>
  <si>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</si>
  <si>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</si>
  <si>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</si>
  <si>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</si>
  <si>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</si>
  <si>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</si>
  <si>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</si>
  <si>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</si>
  <si>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</si>
  <si>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</si>
  <si>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</si>
  <si>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</si>
  <si>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</si>
  <si>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</si>
  <si>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</si>
  <si>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</si>
  <si>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</si>
  <si>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</si>
  <si>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</si>
  <si>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</si>
  <si>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</si>
  <si>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</si>
  <si>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</si>
  <si>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</si>
  <si>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</si>
  <si>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</si>
  <si>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</si>
  <si>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</si>
  <si>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</si>
  <si>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</si>
  <si>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</si>
  <si>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</si>
  <si>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</si>
  <si>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</si>
  <si>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</si>
  <si>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</si>
  <si>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</si>
  <si>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</si>
  <si>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</si>
  <si>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</si>
  <si>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</si>
  <si>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</si>
  <si>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</si>
  <si>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</si>
  <si>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</si>
  <si>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</si>
  <si>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</si>
  <si>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</si>
  <si>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</si>
  <si>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</si>
  <si>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</si>
  <si>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</si>
  <si>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</si>
  <si>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</si>
  <si>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</si>
  <si>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</si>
  <si>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</si>
  <si>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</si>
  <si>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</si>
  <si>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</si>
  <si>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</si>
  <si>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</si>
  <si>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</si>
  <si>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</si>
  <si>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</si>
  <si>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</si>
  <si>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</si>
  <si>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</si>
  <si>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</si>
  <si>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</si>
  <si>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</si>
  <si>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</si>
  <si>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</si>
  <si>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</si>
  <si>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</si>
  <si>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</si>
  <si>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</si>
  <si>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</si>
  <si>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</si>
  <si>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</si>
  <si>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</si>
  <si>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</si>
  <si>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</si>
  <si>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</si>
  <si>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</si>
  <si>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</si>
  <si>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</si>
  <si>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</si>
  <si>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</si>
  <si>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</si>
  <si>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</si>
  <si>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</si>
  <si>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</si>
  <si>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</si>
  <si>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</si>
  <si>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</si>
  <si>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</si>
  <si>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</si>
  <si>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</si>
  <si>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</si>
  <si>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</si>
  <si>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</si>
  <si>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</si>
  <si>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</si>
  <si>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</si>
  <si>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</si>
  <si>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</si>
  <si>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</si>
  <si>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</si>
  <si>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</si>
  <si>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</si>
  <si>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</si>
  <si>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</si>
  <si>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</si>
  <si>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</si>
  <si>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</si>
  <si>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</si>
  <si>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</si>
  <si>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</si>
  <si>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</si>
  <si>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</si>
  <si>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</si>
  <si>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</si>
  <si>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</si>
  <si>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</si>
  <si>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</si>
  <si>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</si>
  <si>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</si>
  <si>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</si>
  <si>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</si>
  <si>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</si>
  <si>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</si>
  <si>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</si>
  <si>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</si>
  <si>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</si>
  <si>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</si>
  <si>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</si>
  <si>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</si>
  <si>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</si>
  <si>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</si>
  <si>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</si>
  <si>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</si>
  <si>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</si>
  <si>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</si>
  <si>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</si>
  <si>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</si>
  <si>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</si>
  <si>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</si>
  <si>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</si>
  <si>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</si>
  <si>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</si>
  <si>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</si>
  <si>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</si>
  <si>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</si>
  <si>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</si>
  <si>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</si>
  <si>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</si>
  <si>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</si>
  <si>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</si>
  <si>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</si>
  <si>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</si>
  <si>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</si>
  <si>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</si>
  <si>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</si>
  <si>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</si>
  <si>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</si>
  <si>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</si>
  <si>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</si>
  <si>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</si>
  <si>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</si>
  <si>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</si>
  <si>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</si>
  <si>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</si>
  <si>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</si>
  <si>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</si>
  <si>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</si>
  <si>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</si>
  <si>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</si>
  <si>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</si>
  <si>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</si>
  <si>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</si>
  <si>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</si>
  <si>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</si>
  <si>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</si>
  <si>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</si>
  <si>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</si>
  <si>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</si>
  <si>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</si>
  <si>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</si>
  <si>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</si>
  <si>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</si>
  <si>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</si>
  <si>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</si>
  <si>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</si>
  <si>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</si>
  <si>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</si>
  <si>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</si>
  <si>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</si>
  <si>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</si>
  <si>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</si>
  <si>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</si>
  <si>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</si>
  <si>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</si>
  <si>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</si>
  <si>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</si>
  <si>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</si>
  <si>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</si>
  <si>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</si>
  <si>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</si>
  <si>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</si>
  <si>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</si>
  <si>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</si>
  <si>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</si>
  <si>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</si>
  <si>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</si>
  <si>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</si>
  <si>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</si>
  <si>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</si>
  <si>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</si>
  <si>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</si>
  <si>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</si>
  <si>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</si>
  <si>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</si>
  <si>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</si>
  <si>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</si>
  <si>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</si>
  <si>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</si>
  <si>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</si>
  <si>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</si>
  <si>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</si>
  <si>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</si>
  <si>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</si>
  <si>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</si>
  <si>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</si>
  <si>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</si>
  <si>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</si>
  <si>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</si>
  <si>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</si>
  <si>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</si>
  <si>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</si>
  <si>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</si>
  <si>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</si>
  <si>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</si>
  <si>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</si>
  <si>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</si>
  <si>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</si>
  <si>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</si>
  <si>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</si>
  <si>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</si>
  <si>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</si>
  <si>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</si>
  <si>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</si>
  <si>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</si>
  <si>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</si>
  <si>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</si>
  <si>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</si>
  <si>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</si>
  <si>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</si>
  <si>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</si>
  <si>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</si>
  <si>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</si>
  <si>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</si>
  <si>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</si>
  <si>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</si>
  <si>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</si>
  <si>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</si>
  <si>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</si>
  <si>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</si>
  <si>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</si>
  <si>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</si>
  <si>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</si>
  <si>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</si>
  <si>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</si>
  <si>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</si>
  <si>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</si>
  <si>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</si>
  <si>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</si>
  <si>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</si>
  <si>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</si>
  <si>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</si>
  <si>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</si>
  <si>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</si>
  <si>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</si>
  <si>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</si>
  <si>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</si>
  <si>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</si>
  <si>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</si>
  <si>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</si>
  <si>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</si>
  <si>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</si>
  <si>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</si>
  <si>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</si>
  <si>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</si>
  <si>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</si>
  <si>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</si>
  <si>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</si>
  <si>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</si>
  <si>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</si>
  <si>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</si>
  <si>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</si>
  <si>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</si>
  <si>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</si>
  <si>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</si>
  <si>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</si>
  <si>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</si>
  <si>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</si>
  <si>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</si>
  <si>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</si>
  <si>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</si>
  <si>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</si>
  <si>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</si>
  <si>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</si>
  <si>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</si>
  <si>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</si>
  <si>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</si>
  <si>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</si>
  <si>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</si>
  <si>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</si>
  <si>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</si>
  <si>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</si>
  <si>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</si>
  <si>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</si>
  <si>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</si>
  <si>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</si>
  <si>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</si>
  <si>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</si>
  <si>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</si>
  <si>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</si>
  <si>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</si>
  <si>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</si>
  <si>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</si>
  <si>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</si>
  <si>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</si>
  <si>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</si>
  <si>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</si>
  <si>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</si>
  <si>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</si>
  <si>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</si>
  <si>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</si>
  <si>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</si>
  <si>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</si>
  <si>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</si>
  <si>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</si>
  <si>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</si>
  <si>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</si>
  <si>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</si>
  <si>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</si>
  <si>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</si>
  <si>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</si>
  <si>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</si>
  <si>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</si>
  <si>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</si>
  <si>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</si>
  <si>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</si>
  <si>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</si>
  <si>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</si>
  <si>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</si>
  <si>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</si>
  <si>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</si>
  <si>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</si>
  <si>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</si>
  <si>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</si>
  <si>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</si>
  <si>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</si>
  <si>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</si>
  <si>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</si>
  <si>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</si>
  <si>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</si>
  <si>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</si>
  <si>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</si>
  <si>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</si>
  <si>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</si>
  <si>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</si>
  <si>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</si>
  <si>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</si>
  <si>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</si>
  <si>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</si>
  <si>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</si>
  <si>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</si>
  <si>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</si>
  <si>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</si>
  <si>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</si>
  <si>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</si>
  <si>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</si>
  <si>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</si>
  <si>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</si>
  <si>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</si>
  <si>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</si>
  <si>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</si>
  <si>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</si>
  <si>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</si>
  <si>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</si>
  <si>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</si>
  <si>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</si>
  <si>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</si>
  <si>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</si>
  <si>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</si>
  <si>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</si>
  <si>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</si>
  <si>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</si>
  <si>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</si>
  <si>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</si>
  <si>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</si>
  <si>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</si>
  <si>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</si>
  <si>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</si>
  <si>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</si>
  <si>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</si>
  <si>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</si>
  <si>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</si>
  <si>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</si>
  <si>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</si>
  <si>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</si>
  <si>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</si>
  <si>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</si>
  <si>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</si>
  <si>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</si>
  <si>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</si>
  <si>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</si>
  <si>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</si>
  <si>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</si>
  <si>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</si>
  <si>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</si>
  <si>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</si>
  <si>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</si>
  <si>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</si>
  <si>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</si>
  <si>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</si>
  <si>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</si>
  <si>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</si>
  <si>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</si>
  <si>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</si>
  <si>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</si>
  <si>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</si>
  <si>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</si>
  <si>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</si>
  <si>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</si>
  <si>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</si>
  <si>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</si>
  <si>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</si>
  <si>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</si>
  <si>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</si>
  <si>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</si>
  <si>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</si>
  <si>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</si>
  <si>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</si>
  <si>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</si>
  <si>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</si>
  <si>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</si>
  <si>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</si>
  <si>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</si>
  <si>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</si>
  <si>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</si>
  <si>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</si>
  <si>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</si>
  <si>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</si>
  <si>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</si>
  <si>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</si>
  <si>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</si>
  <si>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</si>
  <si>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</si>
  <si>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</si>
  <si>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</si>
  <si>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</si>
  <si>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</si>
  <si>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</si>
  <si>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</si>
  <si>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</si>
  <si>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</si>
  <si>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</si>
  <si>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</si>
  <si>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</si>
  <si>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</si>
  <si>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</si>
  <si>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</si>
  <si>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</si>
  <si>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</si>
  <si>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</si>
  <si>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</si>
  <si>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</si>
  <si>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</si>
  <si>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</si>
  <si>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</si>
  <si>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</si>
  <si>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</si>
  <si>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</si>
  <si>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</si>
  <si>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</si>
  <si>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</si>
  <si>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</si>
  <si>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</si>
  <si>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</si>
  <si>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</si>
  <si>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</si>
  <si>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</si>
  <si>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</si>
  <si>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</si>
  <si>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</si>
  <si>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</si>
  <si>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</si>
  <si>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</si>
  <si>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</si>
  <si>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</si>
  <si>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</si>
  <si>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</si>
  <si>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</si>
  <si>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</si>
  <si>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</si>
  <si>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</si>
  <si>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</si>
  <si>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</si>
  <si>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</si>
  <si>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</si>
  <si>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</si>
  <si>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</si>
  <si>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</si>
  <si>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</si>
  <si>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</si>
  <si>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</si>
  <si>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</si>
  <si>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</si>
  <si>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</si>
  <si>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</si>
  <si>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</si>
  <si>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</si>
  <si>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</si>
  <si>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</si>
  <si>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</si>
  <si>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</si>
  <si>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</si>
  <si>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</si>
  <si>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</si>
  <si>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</si>
  <si>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</si>
  <si>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</si>
  <si>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</si>
  <si>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</si>
  <si>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</si>
  <si>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</si>
  <si>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</si>
  <si>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</si>
  <si>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</si>
  <si>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</si>
  <si>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</si>
  <si>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</si>
  <si>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</si>
  <si>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</si>
  <si>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</si>
  <si>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</si>
  <si>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</si>
  <si>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</si>
  <si>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</si>
  <si>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</si>
  <si>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</si>
  <si>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</si>
  <si>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</si>
  <si>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</si>
  <si>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</si>
  <si>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</si>
  <si>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</si>
  <si>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</si>
  <si>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</si>
  <si>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</si>
  <si>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</si>
  <si>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</si>
  <si>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</si>
  <si>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</si>
  <si>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</si>
  <si>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</si>
  <si>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</si>
  <si>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</si>
  <si>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</si>
  <si>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</si>
  <si>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</si>
  <si>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</si>
  <si>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</si>
  <si>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</si>
  <si>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</si>
  <si>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</si>
  <si>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</si>
  <si>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</si>
  <si>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</si>
  <si>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</si>
  <si>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</si>
  <si>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</si>
  <si>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</si>
  <si>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</si>
  <si>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</si>
  <si>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</si>
  <si>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</si>
  <si>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</si>
  <si>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</si>
  <si>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</si>
  <si>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</si>
  <si>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</si>
  <si>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</si>
  <si>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</si>
  <si>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</si>
  <si>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</si>
  <si>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</si>
  <si>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</si>
  <si>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</si>
  <si>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</si>
  <si>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</si>
  <si>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</si>
  <si>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</si>
  <si>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</si>
  <si>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</si>
  <si>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</si>
  <si>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</si>
  <si>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</si>
  <si>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</si>
  <si>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</si>
  <si>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</si>
  <si>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</si>
  <si>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</si>
  <si>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</si>
  <si>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</si>
  <si>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</si>
  <si>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</si>
  <si>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</si>
  <si>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</si>
  <si>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</si>
  <si>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</si>
  <si>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</si>
  <si>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</si>
  <si>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</si>
  <si>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</si>
  <si>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</si>
  <si>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</si>
  <si>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</si>
  <si>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</si>
  <si>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</si>
  <si>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</si>
  <si>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</si>
  <si>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</si>
  <si>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</si>
  <si>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</si>
  <si>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</si>
  <si>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</si>
  <si>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</si>
  <si>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</si>
  <si>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</si>
  <si>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</si>
  <si>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</si>
  <si>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</si>
  <si>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</si>
  <si>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</si>
  <si>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</si>
  <si>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</si>
  <si>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</si>
  <si>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</si>
  <si>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</si>
  <si>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</si>
  <si>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</si>
  <si>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</si>
  <si>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</si>
  <si>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</si>
  <si>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</si>
  <si>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</si>
  <si>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</si>
  <si>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</si>
  <si>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</si>
  <si>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</si>
  <si>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</si>
  <si>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</si>
  <si>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</si>
  <si>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</si>
  <si>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</si>
  <si>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</si>
  <si>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</si>
  <si>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</si>
  <si>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</si>
  <si>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</si>
  <si>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</si>
  <si>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</si>
  <si>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</si>
  <si>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</si>
  <si>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</si>
  <si>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</si>
  <si>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</si>
  <si>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</si>
  <si>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</si>
  <si>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</si>
  <si>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</si>
  <si>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</si>
  <si>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</si>
  <si>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</si>
  <si>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</si>
  <si>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</si>
  <si>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</si>
  <si>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</si>
  <si>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</si>
  <si>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</si>
  <si>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</si>
  <si>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</si>
  <si>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</si>
  <si>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</si>
  <si>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</si>
  <si>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</si>
  <si>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</si>
  <si>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</si>
  <si>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</si>
  <si>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</si>
  <si>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</si>
  <si>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</si>
  <si>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</si>
  <si>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</si>
  <si>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</si>
  <si>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</si>
  <si>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</si>
  <si>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</si>
  <si>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</si>
  <si>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</si>
  <si>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</si>
  <si>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</si>
  <si>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</si>
  <si>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</si>
  <si>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</si>
  <si>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</si>
  <si>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</si>
  <si>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</si>
  <si>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</si>
  <si>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</si>
  <si>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</si>
  <si>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</si>
  <si>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</si>
  <si>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</si>
  <si>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</si>
  <si>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</si>
  <si>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</si>
  <si>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</si>
  <si>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</si>
  <si>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</si>
  <si>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</si>
  <si>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</si>
  <si>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</si>
  <si>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</si>
  <si>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</si>
  <si>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</si>
  <si>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</si>
  <si>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</si>
  <si>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</si>
  <si>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</si>
  <si>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</si>
  <si>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</si>
  <si>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</si>
  <si>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</si>
  <si>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</si>
  <si>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</si>
  <si>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</si>
  <si>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</si>
  <si>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</si>
  <si>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</si>
  <si>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</si>
  <si>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</si>
  <si>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</si>
  <si>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</si>
  <si>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</si>
  <si>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</si>
  <si>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</si>
  <si>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</si>
  <si>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</si>
  <si>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</si>
  <si>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</si>
  <si>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</si>
  <si>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</si>
  <si>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</si>
  <si>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</si>
  <si>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</si>
  <si>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</si>
  <si>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</si>
  <si>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</si>
  <si>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</si>
  <si>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</si>
  <si>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</si>
  <si>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</si>
  <si>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</si>
  <si>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</si>
  <si>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</si>
  <si>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</si>
  <si>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</si>
  <si>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</si>
  <si>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</si>
  <si>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</si>
  <si>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</si>
  <si>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</si>
  <si>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</si>
  <si>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</si>
  <si>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</si>
  <si>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</si>
  <si>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</si>
  <si>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</si>
  <si>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</si>
  <si>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</si>
  <si>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</si>
  <si>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</si>
  <si>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</si>
  <si>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</si>
  <si>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</si>
  <si>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</si>
  <si>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</si>
  <si>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</si>
  <si>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</si>
  <si>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</si>
  <si>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</si>
  <si>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</si>
  <si>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</si>
  <si>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</si>
  <si>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</si>
  <si>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</si>
  <si>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</si>
  <si>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</si>
  <si>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</si>
  <si>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</si>
  <si>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</si>
  <si>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</si>
  <si>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</si>
  <si>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</si>
  <si>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</si>
  <si>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</si>
  <si>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</si>
  <si>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</si>
  <si>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</si>
  <si>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</si>
  <si>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</si>
  <si>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</si>
  <si>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</si>
  <si>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</si>
  <si>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</si>
  <si>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</si>
  <si>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</si>
  <si>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</si>
  <si>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</si>
  <si>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</si>
  <si>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</si>
  <si>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</si>
  <si>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</si>
  <si>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</si>
  <si>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</si>
  <si>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</si>
  <si>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</si>
  <si>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</si>
  <si>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</si>
  <si>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</si>
  <si>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</si>
  <si>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</si>
  <si>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</si>
  <si>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</si>
  <si>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</si>
  <si>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</si>
  <si>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</si>
  <si>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</si>
  <si>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</si>
  <si>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</si>
  <si>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</si>
  <si>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</si>
  <si>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</si>
  <si>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</si>
  <si>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</si>
  <si>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</si>
  <si>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</si>
  <si>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</si>
  <si>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</si>
  <si>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</si>
  <si>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</si>
  <si>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</si>
  <si>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</si>
  <si>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</si>
  <si>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</si>
  <si>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</si>
  <si>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</si>
  <si>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</si>
  <si>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</si>
  <si>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</si>
  <si>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</si>
  <si>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</si>
  <si>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</si>
  <si>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</si>
  <si>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</si>
  <si>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</si>
  <si>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</si>
  <si>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</si>
  <si>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</si>
  <si>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</si>
  <si>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</si>
  <si>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</si>
  <si>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</si>
  <si>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</si>
  <si>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</si>
  <si>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</si>
  <si>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</si>
  <si>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</si>
  <si>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</si>
  <si>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</si>
  <si>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</si>
  <si>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</si>
  <si>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</si>
  <si>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</si>
  <si>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</si>
  <si>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</si>
  <si>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</si>
  <si>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</si>
  <si>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</si>
  <si>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</si>
  <si>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</si>
  <si>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</si>
  <si>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</si>
  <si>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</si>
  <si>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</si>
  <si>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</si>
  <si>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</si>
  <si>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</si>
  <si>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</si>
  <si>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</si>
  <si>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</si>
  <si>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</si>
  <si>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</si>
  <si>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</si>
  <si>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</si>
  <si>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</si>
  <si>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</si>
  <si>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</si>
  <si>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</si>
  <si>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</si>
  <si>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</si>
  <si>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</si>
  <si>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</si>
  <si>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</si>
  <si>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</si>
  <si>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</si>
  <si>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</si>
  <si>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</si>
  <si>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</si>
  <si>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</si>
  <si>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</si>
  <si>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</si>
  <si>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</si>
  <si>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</si>
  <si>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</si>
  <si>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</si>
  <si>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</si>
  <si>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</si>
  <si>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</si>
  <si>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</si>
  <si>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</si>
  <si>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</si>
  <si>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</si>
  <si>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</si>
  <si>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</si>
  <si>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</si>
  <si>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</si>
  <si>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</si>
  <si>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</si>
  <si>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</si>
  <si>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</si>
  <si>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</si>
  <si>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</si>
  <si>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</si>
  <si>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</si>
  <si>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</si>
  <si>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</si>
  <si>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</si>
  <si>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</si>
  <si>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</si>
  <si>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</si>
  <si>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</si>
  <si>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</si>
  <si>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</si>
  <si>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</si>
  <si>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</si>
  <si>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</si>
  <si>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</si>
  <si>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</si>
  <si>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</si>
  <si>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</si>
  <si>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</si>
  <si>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</si>
  <si>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</si>
  <si>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</si>
  <si>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</si>
  <si>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</si>
  <si>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</si>
  <si>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</si>
  <si>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</si>
  <si>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</si>
  <si>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</si>
  <si>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</si>
  <si>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</si>
  <si>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</si>
  <si>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</si>
  <si>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</si>
  <si>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</si>
  <si>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</si>
  <si>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</si>
  <si>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</si>
  <si>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</si>
  <si>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</si>
  <si>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</si>
  <si>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</si>
  <si>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</si>
  <si>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</si>
  <si>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</si>
  <si>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</si>
  <si>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</si>
  <si>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</si>
  <si>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</si>
  <si>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</si>
  <si>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</si>
  <si>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</si>
  <si>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</si>
  <si>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</si>
  <si>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</si>
  <si>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</si>
  <si>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</si>
  <si>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</si>
  <si>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</si>
  <si>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</si>
  <si>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</si>
  <si>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</si>
  <si>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</si>
  <si>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</si>
  <si>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</si>
  <si>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</si>
  <si>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</si>
  <si>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</si>
  <si>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</si>
  <si>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</si>
  <si>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</si>
  <si>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</si>
  <si>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</si>
  <si>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</si>
  <si>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</si>
  <si>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</si>
  <si>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</si>
  <si>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</si>
  <si>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</si>
  <si>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</si>
  <si>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</si>
  <si>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</si>
  <si>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</si>
  <si>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</si>
  <si>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</si>
  <si>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</si>
  <si>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</si>
  <si>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</si>
  <si>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</si>
  <si>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</si>
  <si>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</si>
  <si>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</si>
  <si>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</si>
  <si>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</si>
  <si>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</si>
  <si>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</si>
  <si>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</si>
  <si>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</si>
  <si>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</si>
  <si>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</si>
  <si>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</si>
  <si>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</si>
  <si>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</si>
  <si>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</si>
  <si>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</si>
  <si>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</si>
  <si>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</si>
  <si>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</si>
  <si>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</si>
  <si>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</si>
  <si>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</si>
  <si>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</si>
  <si>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</si>
  <si>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</si>
  <si>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</si>
  <si>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</si>
  <si>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</si>
  <si>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</si>
  <si>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</si>
  <si>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</si>
  <si>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</si>
  <si>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</si>
  <si>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</si>
  <si>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</si>
  <si>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</si>
  <si>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</si>
  <si>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</si>
  <si>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</si>
  <si>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</si>
  <si>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</si>
  <si>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</si>
  <si>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</si>
  <si>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</si>
  <si>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</si>
  <si>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</si>
  <si>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</si>
  <si>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</si>
  <si>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</si>
  <si>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</si>
  <si>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</si>
  <si>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</si>
  <si>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</si>
  <si>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</si>
  <si>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</si>
  <si>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</si>
  <si>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</si>
  <si>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</si>
  <si>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</si>
  <si>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</si>
  <si>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</si>
  <si>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</si>
  <si>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</si>
  <si>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</si>
  <si>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</si>
  <si>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</si>
  <si>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</si>
  <si>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</si>
  <si>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</si>
  <si>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</si>
  <si>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</si>
  <si>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</si>
  <si>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</si>
  <si>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</si>
  <si>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</si>
  <si>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</si>
  <si>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</si>
  <si>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</si>
  <si>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</si>
  <si>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</si>
  <si>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</si>
  <si>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</si>
  <si>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</si>
  <si>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</si>
  <si>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</si>
  <si>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</si>
  <si>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</si>
  <si>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</si>
  <si>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</si>
  <si>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</si>
  <si>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</si>
  <si>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</si>
  <si>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</si>
  <si>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</si>
  <si>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</si>
  <si>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</si>
  <si>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</si>
  <si>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</si>
  <si>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</si>
  <si>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</si>
  <si>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</si>
  <si>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</si>
  <si>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</si>
  <si>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</si>
  <si>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</si>
  <si>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</si>
  <si>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</si>
  <si>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</si>
  <si>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</si>
  <si>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</si>
  <si>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</si>
  <si>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</si>
  <si>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</si>
  <si>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</si>
  <si>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</si>
  <si>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</si>
  <si>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</si>
  <si>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</si>
  <si>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</si>
  <si>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</si>
  <si>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</si>
  <si>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</si>
  <si>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</si>
  <si>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</si>
  <si>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</si>
  <si>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</si>
  <si>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</si>
  <si>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</si>
  <si>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</si>
  <si>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</si>
  <si>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</si>
  <si>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</si>
  <si>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</si>
  <si>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</si>
  <si>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</si>
  <si>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</si>
  <si>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</si>
  <si>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</si>
  <si>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</si>
  <si>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</si>
  <si>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</si>
  <si>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</si>
  <si>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</si>
  <si>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</si>
  <si>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</si>
  <si>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</si>
  <si>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</si>
  <si>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</si>
  <si>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</si>
  <si>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</si>
  <si>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</si>
  <si>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</si>
  <si>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</si>
  <si>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</si>
  <si>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</si>
  <si>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</si>
  <si>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</si>
  <si>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</si>
  <si>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</si>
  <si>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</si>
  <si>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</si>
  <si>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</si>
  <si>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</si>
  <si>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</si>
  <si>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</si>
  <si>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</si>
  <si>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</si>
  <si>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</si>
  <si>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</si>
  <si>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</si>
  <si>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</si>
  <si>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</si>
  <si>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</si>
  <si>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</si>
  <si>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</si>
  <si>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</si>
  <si>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</si>
  <si>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</si>
  <si>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</si>
  <si>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</si>
  <si>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</si>
  <si>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</si>
  <si>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</si>
  <si>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</si>
  <si>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</si>
  <si>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</si>
  <si>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</si>
  <si>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</si>
  <si>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</si>
  <si>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</si>
  <si>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</si>
  <si>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</si>
  <si>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</si>
  <si>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</si>
  <si>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</si>
  <si>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</si>
  <si>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</si>
  <si>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</si>
  <si>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</si>
  <si>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</si>
  <si>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</si>
  <si>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</si>
  <si>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</si>
  <si>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</si>
  <si>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</si>
  <si>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</si>
  <si>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</si>
  <si>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</si>
  <si>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</si>
  <si>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</si>
  <si>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</si>
  <si>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</si>
  <si>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</si>
  <si>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</si>
  <si>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</si>
  <si>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</si>
  <si>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</si>
  <si>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</si>
  <si>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</si>
  <si>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</si>
  <si>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</si>
  <si>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</si>
  <si>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</si>
  <si>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</si>
  <si>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</si>
  <si>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</si>
  <si>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</si>
  <si>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</si>
  <si>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</si>
  <si>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</si>
  <si>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</si>
  <si>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</si>
  <si>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</si>
  <si>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</si>
  <si>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</si>
  <si>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</si>
  <si>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</si>
  <si>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</si>
  <si>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</si>
  <si>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</si>
  <si>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</si>
  <si>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</si>
  <si>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</si>
  <si>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</si>
  <si>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</si>
  <si>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</si>
  <si>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</si>
  <si>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</si>
  <si>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</si>
  <si>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</si>
  <si>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</si>
  <si>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</si>
  <si>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</si>
  <si>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</si>
  <si>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</si>
  <si>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</si>
  <si>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</si>
  <si>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</si>
  <si>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</si>
  <si>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</si>
  <si>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</si>
  <si>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</si>
  <si>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</si>
  <si>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</si>
  <si>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</si>
  <si>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</si>
  <si>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</si>
  <si>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</si>
  <si>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</si>
  <si>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</si>
  <si>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</si>
  <si>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</si>
  <si>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</si>
  <si>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</si>
  <si>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</si>
  <si>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</si>
  <si>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</si>
  <si>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</si>
  <si>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</si>
  <si>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</si>
  <si>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</si>
  <si>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</si>
  <si>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</si>
  <si>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</si>
  <si>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</si>
  <si>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</si>
  <si>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</si>
  <si>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</si>
  <si>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</si>
  <si>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</si>
  <si>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</si>
  <si>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</si>
  <si>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</si>
  <si>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</si>
  <si>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</si>
  <si>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</si>
  <si>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</si>
  <si>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</si>
  <si>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</si>
  <si>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</si>
  <si>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</si>
  <si>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</si>
  <si>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</si>
  <si>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</si>
  <si>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</si>
  <si>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</si>
  <si>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</si>
  <si>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</si>
  <si>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</si>
  <si>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</si>
  <si>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</si>
  <si>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</si>
  <si>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</si>
  <si>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</si>
  <si>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</si>
  <si>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</si>
  <si>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</si>
  <si>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</si>
  <si>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</si>
  <si>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</si>
  <si>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</si>
  <si>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</si>
  <si>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</si>
  <si>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</si>
  <si>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</si>
  <si>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</si>
  <si>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</si>
  <si>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</si>
  <si>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</si>
  <si>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</si>
  <si>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</si>
  <si>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</si>
  <si>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</si>
  <si>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</si>
  <si>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</si>
  <si>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</si>
  <si>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</si>
  <si>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</si>
  <si>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</si>
  <si>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</si>
  <si>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</si>
  <si>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</si>
  <si>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</si>
  <si>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</si>
  <si>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</si>
  <si>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</si>
  <si>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</si>
  <si>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</si>
  <si>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</si>
  <si>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</si>
  <si>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</si>
  <si>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</si>
  <si>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</si>
  <si>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</si>
  <si>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</si>
  <si>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</si>
  <si>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</si>
  <si>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</si>
  <si>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</si>
  <si>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</si>
  <si>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</si>
  <si>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</si>
  <si>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</si>
  <si>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</si>
  <si>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</si>
  <si>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</si>
  <si>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</si>
  <si>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</si>
  <si>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</si>
  <si>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</si>
  <si>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</si>
  <si>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</si>
  <si>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</si>
  <si>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</si>
  <si>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</si>
  <si>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</si>
  <si>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</si>
  <si>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</si>
  <si>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</si>
  <si>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</si>
  <si>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</si>
  <si>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</si>
  <si>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</si>
  <si>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</si>
  <si>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</si>
  <si>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</si>
  <si>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</si>
  <si>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</si>
  <si>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</si>
  <si>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</si>
  <si>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</si>
  <si>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</si>
  <si>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</si>
  <si>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</si>
  <si>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</si>
  <si>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</si>
  <si>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</si>
  <si>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</si>
  <si>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</si>
  <si>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</si>
  <si>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</si>
  <si>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</si>
  <si>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</si>
  <si>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</si>
  <si>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</si>
  <si>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</si>
  <si>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</si>
  <si>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</si>
  <si>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</si>
  <si>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</si>
  <si>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</si>
  <si>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</si>
  <si>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</si>
  <si>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</si>
  <si>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</si>
  <si>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</si>
  <si>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</si>
  <si>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</si>
  <si>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</si>
  <si>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</si>
  <si>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</si>
  <si>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</si>
  <si>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</si>
  <si>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</si>
  <si>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</si>
  <si>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</si>
  <si>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</si>
  <si>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</si>
  <si>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</si>
  <si>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</si>
  <si>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</si>
  <si>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</si>
  <si>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</si>
  <si>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</si>
  <si>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</si>
  <si>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</si>
  <si>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</si>
  <si>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</si>
  <si>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</si>
  <si>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</si>
  <si>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</si>
  <si>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</si>
  <si>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</si>
  <si>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</si>
  <si>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</si>
  <si>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</si>
  <si>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</si>
  <si>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</si>
  <si>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</si>
  <si>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</si>
  <si>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</si>
  <si>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</si>
  <si>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</si>
  <si>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</si>
  <si>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</si>
  <si>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</si>
  <si>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</si>
  <si>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</si>
  <si>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</si>
  <si>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</si>
  <si>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</si>
  <si>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</si>
  <si>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</si>
  <si>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</si>
  <si>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</si>
  <si>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</si>
  <si>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</si>
  <si>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</si>
  <si>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</si>
  <si>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</si>
  <si>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</si>
  <si>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</si>
  <si>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</si>
  <si>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</si>
  <si>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</si>
  <si>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</si>
  <si>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</si>
  <si>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</si>
  <si>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</si>
  <si>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</si>
  <si>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</si>
  <si>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</si>
  <si>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</si>
  <si>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</si>
  <si>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</si>
  <si>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</si>
  <si>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</si>
  <si>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</si>
  <si>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</si>
  <si>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</si>
  <si>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</si>
  <si>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</si>
  <si>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</si>
  <si>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</si>
  <si>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</si>
  <si>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</si>
  <si>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</si>
  <si>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</si>
  <si>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</si>
  <si>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</si>
  <si>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</si>
  <si>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</si>
  <si>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</si>
  <si>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</si>
  <si>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</si>
  <si>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</si>
  <si>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</si>
  <si>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</si>
  <si>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</si>
  <si>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</si>
  <si>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</si>
  <si>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</si>
  <si>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</si>
  <si>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</si>
  <si>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</si>
  <si>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</si>
  <si>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</si>
  <si>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</si>
  <si>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</si>
  <si>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</si>
  <si>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</si>
  <si>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</si>
  <si>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</si>
  <si>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</si>
  <si>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</si>
  <si>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</si>
  <si>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</si>
  <si>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</si>
  <si>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</si>
  <si>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</si>
  <si>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</si>
  <si>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</si>
  <si>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</si>
  <si>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</si>
  <si>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</si>
  <si>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</si>
  <si>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</si>
  <si>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</si>
  <si>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</si>
  <si>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</si>
  <si>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</si>
  <si>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</si>
  <si>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</si>
  <si>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</si>
  <si>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</si>
  <si>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</si>
  <si>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</si>
  <si>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</si>
  <si>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</si>
  <si>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</si>
  <si>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</si>
  <si>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</si>
  <si>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</si>
  <si>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</si>
  <si>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</si>
  <si>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</si>
  <si>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</si>
  <si>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</si>
  <si>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</si>
  <si>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</si>
  <si>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</si>
  <si>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</si>
  <si>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</si>
  <si>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</si>
  <si>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</si>
  <si>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</si>
  <si>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</si>
  <si>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</si>
  <si>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</si>
  <si>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</si>
  <si>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</si>
  <si>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</si>
  <si>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</si>
  <si>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</si>
  <si>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</si>
  <si>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</si>
  <si>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</si>
  <si>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</si>
  <si>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</si>
  <si>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</si>
  <si>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</si>
  <si>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</si>
  <si>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</si>
  <si>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</si>
  <si>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</si>
  <si>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</si>
  <si>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</si>
  <si>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</si>
  <si>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</si>
  <si>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</si>
  <si>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</si>
  <si>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</si>
  <si>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</si>
  <si>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</si>
  <si>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</si>
  <si>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</si>
  <si>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</si>
  <si>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</si>
  <si>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</si>
  <si>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</si>
  <si>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</si>
  <si>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</si>
  <si>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</si>
  <si>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</si>
  <si>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</si>
  <si>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</si>
  <si>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</si>
  <si>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</si>
  <si>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</si>
  <si>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</si>
  <si>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</si>
  <si>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</si>
  <si>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</si>
  <si>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</si>
  <si>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</si>
  <si>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</si>
  <si>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</si>
  <si>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</si>
  <si>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</si>
  <si>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</si>
  <si>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</si>
  <si>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</si>
  <si>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</si>
  <si>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</si>
  <si>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</si>
  <si>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</si>
  <si>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</si>
  <si>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</si>
  <si>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</si>
  <si>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</si>
  <si>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</si>
  <si>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</si>
  <si>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</si>
  <si>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</si>
  <si>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</si>
  <si>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</si>
  <si>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</si>
  <si>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</si>
  <si>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</si>
  <si>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</si>
  <si>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</si>
  <si>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</si>
  <si>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</si>
  <si>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</si>
  <si>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</si>
  <si>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</si>
  <si>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</si>
  <si>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</si>
  <si>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</si>
  <si>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</si>
  <si>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</si>
  <si>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</si>
  <si>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</si>
  <si>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</si>
  <si>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</si>
  <si>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</si>
  <si>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</si>
  <si>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</si>
  <si>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</si>
  <si>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</si>
  <si>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</si>
  <si>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</si>
  <si>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</si>
  <si>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</si>
  <si>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</si>
  <si>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</si>
  <si>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</si>
  <si>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</si>
  <si>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</si>
  <si>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</si>
  <si>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</si>
  <si>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</si>
  <si>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</si>
  <si>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</si>
  <si>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</si>
  <si>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</si>
  <si>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</si>
  <si>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</si>
  <si>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</si>
  <si>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</si>
  <si>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</si>
  <si>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</si>
  <si>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</si>
  <si>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</si>
  <si>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</si>
  <si>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</si>
  <si>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</si>
  <si>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</si>
  <si>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</si>
  <si>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</si>
  <si>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</si>
  <si>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</si>
  <si>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</si>
  <si>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</si>
  <si>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</si>
  <si>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</si>
  <si>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</si>
  <si>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</si>
  <si>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</si>
  <si>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</si>
  <si>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</si>
  <si>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</si>
  <si>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</si>
  <si>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</si>
  <si>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</si>
  <si>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</si>
  <si>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</si>
  <si>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</si>
  <si>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</si>
  <si>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</si>
  <si>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</si>
  <si>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</si>
  <si>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</si>
  <si>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</si>
  <si>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</si>
  <si>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</si>
  <si>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</si>
  <si>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</si>
  <si>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</si>
  <si>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</si>
  <si>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</si>
  <si>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</si>
  <si>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</si>
  <si>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</si>
  <si>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</si>
  <si>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</si>
  <si>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</si>
  <si>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</si>
  <si>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</si>
  <si>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</si>
  <si>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</si>
  <si>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</si>
  <si>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</si>
  <si>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</si>
  <si>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</si>
  <si>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</si>
  <si>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</si>
  <si>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</si>
  <si>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</si>
  <si>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</si>
  <si>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</si>
  <si>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</si>
  <si>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</si>
  <si>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</si>
  <si>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</si>
  <si>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</si>
  <si>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</si>
  <si>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</si>
  <si>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</si>
  <si>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</si>
  <si>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</si>
  <si>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</si>
  <si>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</si>
  <si>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</si>
  <si>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</si>
  <si>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</si>
  <si>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</si>
  <si>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</si>
  <si>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</si>
  <si>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</si>
  <si>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</si>
  <si>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</si>
  <si>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</si>
  <si>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</si>
  <si>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</si>
  <si>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</si>
  <si>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</si>
  <si>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</si>
  <si>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</si>
  <si>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</si>
  <si>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</si>
  <si>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</si>
  <si>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</si>
  <si>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</si>
  <si>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</si>
  <si>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</si>
  <si>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</si>
  <si>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</si>
  <si>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</si>
  <si>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</si>
  <si>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</si>
  <si>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</si>
  <si>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</si>
  <si>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</si>
  <si>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</si>
  <si>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</si>
  <si>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</si>
  <si>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</si>
  <si>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</si>
  <si>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</si>
  <si>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</si>
  <si>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</si>
  <si>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</si>
  <si>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</si>
  <si>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</si>
  <si>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</si>
  <si>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</si>
  <si>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</si>
  <si>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</si>
  <si>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</si>
  <si>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</si>
  <si>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</si>
  <si>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</si>
  <si>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</si>
  <si>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</si>
  <si>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</si>
  <si>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</si>
  <si>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</si>
  <si>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</si>
  <si>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</si>
  <si>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</si>
  <si>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</si>
  <si>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</si>
  <si>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</si>
  <si>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</si>
  <si>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</si>
  <si>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</si>
  <si>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</si>
  <si>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</si>
  <si>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</si>
  <si>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</si>
  <si>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</si>
  <si>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</si>
  <si>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</si>
  <si>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</si>
  <si>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</si>
  <si>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</si>
  <si>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</si>
  <si>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</si>
  <si>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</si>
  <si>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</si>
  <si>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</si>
  <si>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</si>
  <si>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</si>
  <si>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</si>
  <si>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</si>
  <si>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</si>
  <si>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</si>
  <si>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</si>
  <si>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</si>
  <si>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</si>
  <si>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</si>
  <si>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</si>
  <si>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</si>
  <si>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</si>
  <si>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</si>
  <si>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</si>
  <si>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</si>
  <si>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</si>
  <si>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</si>
  <si>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</si>
  <si>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</si>
  <si>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</si>
  <si>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</si>
  <si>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</si>
  <si>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</si>
  <si>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</si>
  <si>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</si>
  <si>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</si>
  <si>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</si>
  <si>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</si>
  <si>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</si>
  <si>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</si>
  <si>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</si>
  <si>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</si>
  <si>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</si>
  <si>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</si>
  <si>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</si>
  <si>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</si>
  <si>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</si>
  <si>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</si>
  <si>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</si>
  <si>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</si>
  <si>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</si>
  <si>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</si>
  <si>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</si>
  <si>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</si>
  <si>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</si>
  <si>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</si>
  <si>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</si>
  <si>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</si>
  <si>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</si>
  <si>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</si>
  <si>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</si>
  <si>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</si>
  <si>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</si>
  <si>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</si>
  <si>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</si>
  <si>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</si>
  <si>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</si>
  <si>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</si>
  <si>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</si>
  <si>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</si>
  <si>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</si>
  <si>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</si>
  <si>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</si>
  <si>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</si>
  <si>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</si>
  <si>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</si>
  <si>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</si>
  <si>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</si>
  <si>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</si>
  <si>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</si>
  <si>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</si>
  <si>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</si>
  <si>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</si>
  <si>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</si>
  <si>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</si>
  <si>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</si>
  <si>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</si>
  <si>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</si>
  <si>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</si>
  <si>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</si>
  <si>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</si>
  <si>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</si>
  <si>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</si>
  <si>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</si>
  <si>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</si>
  <si>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</si>
  <si>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</si>
  <si>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</si>
  <si>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</si>
  <si>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</si>
  <si>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</si>
  <si>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</si>
  <si>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</si>
  <si>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</si>
  <si>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</si>
  <si>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</si>
  <si>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</si>
  <si>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</si>
  <si>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</si>
  <si>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</si>
  <si>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</si>
  <si>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</si>
  <si>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</si>
  <si>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</si>
  <si>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</si>
  <si>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</si>
  <si>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</si>
  <si>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</si>
  <si>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</si>
  <si>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</si>
  <si>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</si>
  <si>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</si>
  <si>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</si>
  <si>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</si>
  <si>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</si>
  <si>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</si>
  <si>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</si>
  <si>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</si>
  <si>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</si>
  <si>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</si>
  <si>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</si>
  <si>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</si>
  <si>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</si>
  <si>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</si>
  <si>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</si>
  <si>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</si>
  <si>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</si>
  <si>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</si>
  <si>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</si>
  <si>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</si>
  <si>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</si>
  <si>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</si>
  <si>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</si>
  <si>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</si>
  <si>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</si>
  <si>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</si>
  <si>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</si>
  <si>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</si>
  <si>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</si>
  <si>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</si>
  <si>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</si>
  <si>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</si>
  <si>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</si>
  <si>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</si>
  <si>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</si>
  <si>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</si>
  <si>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</si>
  <si>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</si>
  <si>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</si>
  <si>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</si>
  <si>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</si>
  <si>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</si>
  <si>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</si>
  <si>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</si>
  <si>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</si>
  <si>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</si>
  <si>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</si>
  <si>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</si>
  <si>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</si>
  <si>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</si>
  <si>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</si>
  <si>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</si>
  <si>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</si>
  <si>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</si>
  <si>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</si>
  <si>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</si>
  <si>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</si>
  <si>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</si>
  <si>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</si>
  <si>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</si>
  <si>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</si>
  <si>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</si>
  <si>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</si>
  <si>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</si>
  <si>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</si>
  <si>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</si>
  <si>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</si>
  <si>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</si>
  <si>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</si>
  <si>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</si>
  <si>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</si>
  <si>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</si>
  <si>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</si>
  <si>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</si>
  <si>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</si>
  <si>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</si>
  <si>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</si>
  <si>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</si>
  <si>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</si>
  <si>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</si>
  <si>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</si>
  <si>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</si>
  <si>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</si>
  <si>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</si>
  <si>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</si>
  <si>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</si>
  <si>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</si>
  <si>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</si>
  <si>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</si>
  <si>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</si>
  <si>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</si>
  <si>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</si>
  <si>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</si>
  <si>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</si>
  <si>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</si>
  <si>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</si>
  <si>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</si>
  <si>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</si>
  <si>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</si>
  <si>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</si>
  <si>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</si>
  <si>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</si>
  <si>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</si>
  <si>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</si>
  <si>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</si>
  <si>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</si>
  <si>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</si>
  <si>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</si>
  <si>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</si>
  <si>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</si>
  <si>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</si>
  <si>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</si>
  <si>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</si>
  <si>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</si>
  <si>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</si>
  <si>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</si>
  <si>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</si>
  <si>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</si>
  <si>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</si>
  <si>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</si>
  <si>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</si>
  <si>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</si>
  <si>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</si>
  <si>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</si>
  <si>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</si>
  <si>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</si>
  <si>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</si>
  <si>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</si>
  <si>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</si>
  <si>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</si>
  <si>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</si>
  <si>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</si>
  <si>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</si>
  <si>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</si>
  <si>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</si>
  <si>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</si>
  <si>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</si>
  <si>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</si>
  <si>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</si>
  <si>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</si>
  <si>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</si>
  <si>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</si>
  <si>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</si>
  <si>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</si>
  <si>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</si>
  <si>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</si>
  <si>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</si>
  <si>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</si>
  <si>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</si>
  <si>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</si>
  <si>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</si>
  <si>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</si>
  <si>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</si>
  <si>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</si>
  <si>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</si>
  <si>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</si>
  <si>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</si>
  <si>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</si>
  <si>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</si>
  <si>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</si>
  <si>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</si>
  <si>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</si>
  <si>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</si>
  <si>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</si>
  <si>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</si>
  <si>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</si>
  <si>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</si>
  <si>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</si>
  <si>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</si>
  <si>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</si>
  <si>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</si>
  <si>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</si>
  <si>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</si>
  <si>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</si>
  <si>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</si>
  <si>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</si>
  <si>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</si>
  <si>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</si>
  <si>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</si>
  <si>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</si>
  <si>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</si>
  <si>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</si>
  <si>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</si>
  <si>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</si>
  <si>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</si>
  <si>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</si>
  <si>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</si>
  <si>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</si>
  <si>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</si>
  <si>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</si>
  <si>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</si>
  <si>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</si>
  <si>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</si>
  <si>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</si>
  <si>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</si>
  <si>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</si>
  <si>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</si>
  <si>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</si>
  <si>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</si>
  <si>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</si>
  <si>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</si>
  <si>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</si>
  <si>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</si>
  <si>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</si>
  <si>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</si>
  <si>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</si>
  <si>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</si>
  <si>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</si>
  <si>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</si>
  <si>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</si>
  <si>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</si>
  <si>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</si>
  <si>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</si>
  <si>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</si>
  <si>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</si>
  <si>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</si>
  <si>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</si>
  <si>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</si>
  <si>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</si>
  <si>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</si>
  <si>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</si>
  <si>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</si>
  <si>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</si>
  <si>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</si>
  <si>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</si>
  <si>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</si>
  <si>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</si>
  <si>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</si>
  <si>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</si>
  <si>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</si>
  <si>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</si>
  <si>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</si>
  <si>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</si>
  <si>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</si>
  <si>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</si>
  <si>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</si>
  <si>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</si>
  <si>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</si>
  <si>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</si>
  <si>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</si>
  <si>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</si>
  <si>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</si>
  <si>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</si>
  <si>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</si>
  <si>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</si>
  <si>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</si>
  <si>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</si>
  <si>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</si>
  <si>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</si>
  <si>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</si>
  <si>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</si>
  <si>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</si>
  <si>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</si>
  <si>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</si>
  <si>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</si>
  <si>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</si>
  <si>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</si>
  <si>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</si>
  <si>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</si>
  <si>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</si>
  <si>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</si>
  <si>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</si>
  <si>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</si>
  <si>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</si>
  <si>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</si>
  <si>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</si>
  <si>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</si>
  <si>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</si>
  <si>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</si>
  <si>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</si>
  <si>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</si>
  <si>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</si>
  <si>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</si>
  <si>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</si>
  <si>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</si>
  <si>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</si>
  <si>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</si>
  <si>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</si>
  <si>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</si>
  <si>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</si>
  <si>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</si>
  <si>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</si>
  <si>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</si>
  <si>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</si>
  <si>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</si>
  <si>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</si>
  <si>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</si>
  <si>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</si>
  <si>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</si>
  <si>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</si>
  <si>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</si>
  <si>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</si>
  <si>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</si>
  <si>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</si>
  <si>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</si>
  <si>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</si>
  <si>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</si>
  <si>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</si>
  <si>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</si>
  <si>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</si>
  <si>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</si>
  <si>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</si>
  <si>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</si>
  <si>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</si>
  <si>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</si>
  <si>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</si>
  <si>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</si>
  <si>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</si>
  <si>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</si>
  <si>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</si>
  <si>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</si>
  <si>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</si>
  <si>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</si>
  <si>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</si>
  <si>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</si>
  <si>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</si>
  <si>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</si>
  <si>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</si>
  <si>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</si>
  <si>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</si>
  <si>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</si>
  <si>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</si>
  <si>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</si>
  <si>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</si>
  <si>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</si>
  <si>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</si>
  <si>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</si>
  <si>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</si>
  <si>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</si>
  <si>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</si>
  <si>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</si>
  <si>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</si>
  <si>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</si>
  <si>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</si>
  <si>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</si>
  <si>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</si>
  <si>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</si>
  <si>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</si>
  <si>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</si>
  <si>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</si>
  <si>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</si>
  <si>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</si>
  <si>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</si>
  <si>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</si>
  <si>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</si>
  <si>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</si>
  <si>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</si>
  <si>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</si>
  <si>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</si>
  <si>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</si>
  <si>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</si>
  <si>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</si>
  <si>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</si>
  <si>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</si>
  <si>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</si>
  <si>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</si>
  <si>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</si>
  <si>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</si>
  <si>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</si>
  <si>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</si>
  <si>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</si>
  <si>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</si>
  <si>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</si>
  <si>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</si>
  <si>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</si>
  <si>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</si>
  <si>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</si>
  <si>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</si>
  <si>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</si>
  <si>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</si>
  <si>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</si>
  <si>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</si>
  <si>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</si>
  <si>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</si>
  <si>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</si>
  <si>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</si>
  <si>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</si>
  <si>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</si>
  <si>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</si>
  <si>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</si>
  <si>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</si>
  <si>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</si>
  <si>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</si>
  <si>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</si>
  <si>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</si>
  <si>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</si>
  <si>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</si>
  <si>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</si>
  <si>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</si>
  <si>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</si>
  <si>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</si>
  <si>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</si>
  <si>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</si>
  <si>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</si>
  <si>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</si>
  <si>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</si>
  <si>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</si>
  <si>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</si>
  <si>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</si>
  <si>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</si>
  <si>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</si>
  <si>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</si>
  <si>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</si>
  <si>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</si>
  <si>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</si>
  <si>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</si>
  <si>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</si>
  <si>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</si>
  <si>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</si>
  <si>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</si>
  <si>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</si>
  <si>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</si>
  <si>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</si>
  <si>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</si>
  <si>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</si>
  <si>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</si>
  <si>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</si>
  <si>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</si>
  <si>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</si>
  <si>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</si>
  <si>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</si>
  <si>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</si>
  <si>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</si>
  <si>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</si>
  <si>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</si>
  <si>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</si>
  <si>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</si>
  <si>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</si>
  <si>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</si>
  <si>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</si>
  <si>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</si>
  <si>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</si>
  <si>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</si>
  <si>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</si>
  <si>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</si>
  <si>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</si>
  <si>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</si>
  <si>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</si>
  <si>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</si>
  <si>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</si>
  <si>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</si>
  <si>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</si>
  <si>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</si>
  <si>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</si>
  <si>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</si>
  <si>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</si>
  <si>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</si>
  <si>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</si>
  <si>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</si>
  <si>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</si>
  <si>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</si>
  <si>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</si>
  <si>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</si>
  <si>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</si>
  <si>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</si>
  <si>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</si>
  <si>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</si>
  <si>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</si>
  <si>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</si>
  <si>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</si>
  <si>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</si>
  <si>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</si>
  <si>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</si>
  <si>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</si>
  <si>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</si>
  <si>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</si>
  <si>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</si>
  <si>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</si>
  <si>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</si>
  <si>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</si>
  <si>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</si>
  <si>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</si>
  <si>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</si>
  <si>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</si>
  <si>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</si>
  <si>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</si>
  <si>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</si>
  <si>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</si>
  <si>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</si>
  <si>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</si>
  <si>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</si>
  <si>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</si>
  <si>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</si>
  <si>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</si>
  <si>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</si>
  <si>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</si>
  <si>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</si>
  <si>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</si>
  <si>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</si>
  <si>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</si>
  <si>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</si>
  <si>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</si>
  <si>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</si>
  <si>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</si>
  <si>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</si>
  <si>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</si>
  <si>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</si>
  <si>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</si>
  <si>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</si>
  <si>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</si>
  <si>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</si>
  <si>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</si>
  <si>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</si>
  <si>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</si>
  <si>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</si>
  <si>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</si>
  <si>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</si>
  <si>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</si>
  <si>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</si>
  <si>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</si>
  <si>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</si>
  <si>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</si>
  <si>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</si>
  <si>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</si>
  <si>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</si>
  <si>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</si>
  <si>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</si>
  <si>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</si>
  <si>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</si>
  <si>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</si>
  <si>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</si>
  <si>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</si>
  <si>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</si>
  <si>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</si>
  <si>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</si>
  <si>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</si>
  <si>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</si>
  <si>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</si>
  <si>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</si>
  <si>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</si>
  <si>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</si>
  <si>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</si>
  <si>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</si>
  <si>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</si>
  <si>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</si>
  <si>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</si>
  <si>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</si>
  <si>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</si>
  <si>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</si>
  <si>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</si>
  <si>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</si>
  <si>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</si>
  <si>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</si>
  <si>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</si>
  <si>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</si>
  <si>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</si>
  <si>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</si>
  <si>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</si>
  <si>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</si>
  <si>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</si>
  <si>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</si>
  <si>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</si>
  <si>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</si>
  <si>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</si>
  <si>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</si>
  <si>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</si>
  <si>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</si>
  <si>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</si>
  <si>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</si>
  <si>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</si>
  <si>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</si>
  <si>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</si>
  <si>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</si>
  <si>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</si>
  <si>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</si>
  <si>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</si>
  <si>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</si>
  <si>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</si>
  <si>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</si>
  <si>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</si>
  <si>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</si>
  <si>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</si>
  <si>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</si>
  <si>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</si>
  <si>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</si>
  <si>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</si>
  <si>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</si>
  <si>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</si>
  <si>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</si>
  <si>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</si>
  <si>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</si>
  <si>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</si>
  <si>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</si>
  <si>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</si>
  <si>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</si>
  <si>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</si>
  <si>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</si>
  <si>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</si>
  <si>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</si>
  <si>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</si>
  <si>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</si>
  <si>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</si>
  <si>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</si>
  <si>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</si>
  <si>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</si>
  <si>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</si>
  <si>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</si>
  <si>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</si>
  <si>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</si>
  <si>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</si>
  <si>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</si>
  <si>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</si>
  <si>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</si>
  <si>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</si>
  <si>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</si>
  <si>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</si>
  <si>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</si>
  <si>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</si>
  <si>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</si>
  <si>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</si>
  <si>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</si>
  <si>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</si>
  <si>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</si>
  <si>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</si>
  <si>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</si>
  <si>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</si>
  <si>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</si>
  <si>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</si>
  <si>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</si>
  <si>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</si>
  <si>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</si>
  <si>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</si>
  <si>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</si>
  <si>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</si>
  <si>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</si>
  <si>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</si>
  <si>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</si>
  <si>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</si>
  <si>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</si>
  <si>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</si>
  <si>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</si>
  <si>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</si>
  <si>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</si>
  <si>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</si>
  <si>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</si>
  <si>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</si>
  <si>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</si>
  <si>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</si>
  <si>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</si>
  <si>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</si>
  <si>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</si>
  <si>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</si>
  <si>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</si>
  <si>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</si>
  <si>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</si>
  <si>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</si>
  <si>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</si>
  <si>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</si>
  <si>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</si>
  <si>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</si>
  <si>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</si>
  <si>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</si>
  <si>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</si>
  <si>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</si>
  <si>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</si>
  <si>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</si>
  <si>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</si>
  <si>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</si>
  <si>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</si>
  <si>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</si>
  <si>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</si>
  <si>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</si>
  <si>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</si>
  <si>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</si>
  <si>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</si>
  <si>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</si>
  <si>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</si>
  <si>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</si>
  <si>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</si>
  <si>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</si>
  <si>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</si>
  <si>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</si>
  <si>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</si>
  <si>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</si>
  <si>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</si>
  <si>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</si>
  <si>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</si>
  <si>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</si>
  <si>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</si>
  <si>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</si>
  <si>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</si>
  <si>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</si>
  <si>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</si>
  <si>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</si>
  <si>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</si>
  <si>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</si>
  <si>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</si>
  <si>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</si>
  <si>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</si>
  <si>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</si>
  <si>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</si>
  <si>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</si>
  <si>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</si>
  <si>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</si>
  <si>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</si>
  <si>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</si>
  <si>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</si>
  <si>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</si>
  <si>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</si>
  <si>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</si>
  <si>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</si>
  <si>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</si>
  <si>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</si>
  <si>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</si>
  <si>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</si>
  <si>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</si>
  <si>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</si>
  <si>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</si>
  <si>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</si>
  <si>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</si>
  <si>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</si>
  <si>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</si>
  <si>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</si>
  <si>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</si>
  <si>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</si>
  <si>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</si>
  <si>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</si>
  <si>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</si>
  <si>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</si>
  <si>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</si>
  <si>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</si>
  <si>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</si>
  <si>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</si>
  <si>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</si>
  <si>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</si>
  <si>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</si>
  <si>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</si>
  <si>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</si>
  <si>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</si>
  <si>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</si>
  <si>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</si>
  <si>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</si>
  <si>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</si>
  <si>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</si>
  <si>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</si>
  <si>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</si>
  <si>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</si>
  <si>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</si>
  <si>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</si>
  <si>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</si>
  <si>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</si>
  <si>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</si>
  <si>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</si>
  <si>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</si>
  <si>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</si>
  <si>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</si>
  <si>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</si>
  <si>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</si>
  <si>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</si>
  <si>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</si>
  <si>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</si>
  <si>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</si>
  <si>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</si>
  <si>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</si>
  <si>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</si>
  <si>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</si>
  <si>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</si>
  <si>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</si>
  <si>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</si>
  <si>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</si>
  <si>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</si>
  <si>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</si>
  <si>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</si>
  <si>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</si>
  <si>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</si>
  <si>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</si>
  <si>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</si>
  <si>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</si>
  <si>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</si>
  <si>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</si>
  <si>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</si>
  <si>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</si>
  <si>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</si>
  <si>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</si>
  <si>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</si>
  <si>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</si>
  <si>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</si>
  <si>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</si>
  <si>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</si>
  <si>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</si>
  <si>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</si>
  <si>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</si>
  <si>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</si>
  <si>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</si>
  <si>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</si>
  <si>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</si>
  <si>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</si>
  <si>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</si>
  <si>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</si>
  <si>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</si>
  <si>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</si>
  <si>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</si>
  <si>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</si>
  <si>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</si>
  <si>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</si>
  <si>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</si>
  <si>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</si>
  <si>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</si>
  <si>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</si>
  <si>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</si>
  <si>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</si>
  <si>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</si>
  <si>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</si>
  <si>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</si>
  <si>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</si>
  <si>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</si>
  <si>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</si>
  <si>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</si>
  <si>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</si>
  <si>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</si>
  <si>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</si>
  <si>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</si>
  <si>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</si>
  <si>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</si>
  <si>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</si>
  <si>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</si>
  <si>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</si>
  <si>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</si>
  <si>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</si>
  <si>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</si>
  <si>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</si>
  <si>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</si>
  <si>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</si>
  <si>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</si>
  <si>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</si>
  <si>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</si>
  <si>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</si>
  <si>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</si>
  <si>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</si>
  <si>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</si>
  <si>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</si>
  <si>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</si>
  <si>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</si>
  <si>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</si>
  <si>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</si>
  <si>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</si>
  <si>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</si>
  <si>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</si>
  <si>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</si>
  <si>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</si>
  <si>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</si>
  <si>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</si>
  <si>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</si>
  <si>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</si>
  <si>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</si>
  <si>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</si>
  <si>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</si>
  <si>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</si>
  <si>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</si>
  <si>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</si>
  <si>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</si>
  <si>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</si>
  <si>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</si>
  <si>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</si>
  <si>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</si>
  <si>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</si>
  <si>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</si>
  <si>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</si>
  <si>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</si>
  <si>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</si>
  <si>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</si>
  <si>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</si>
  <si>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</si>
  <si>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</si>
  <si>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</si>
  <si>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</si>
  <si>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</si>
  <si>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</si>
  <si>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</si>
  <si>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</si>
  <si>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</si>
  <si>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</si>
  <si>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</si>
  <si>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</si>
  <si>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</si>
  <si>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</si>
  <si>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</si>
  <si>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</si>
  <si>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</si>
  <si>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</si>
  <si>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</si>
  <si>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</si>
  <si>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</si>
  <si>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</si>
  <si>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</si>
  <si>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</si>
  <si>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</si>
  <si>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</si>
  <si>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</si>
  <si>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</si>
  <si>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</si>
  <si>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</si>
  <si>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</si>
  <si>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</si>
  <si>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</si>
  <si>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</si>
  <si>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</si>
  <si>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</si>
  <si>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</si>
  <si>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</si>
  <si>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</si>
  <si>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</si>
  <si>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</si>
  <si>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</si>
  <si>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</si>
  <si>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</si>
  <si>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</si>
  <si>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</si>
  <si>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</si>
  <si>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</si>
  <si>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</si>
  <si>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</si>
  <si>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</si>
  <si>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</si>
  <si>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</si>
  <si>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</si>
  <si>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</si>
  <si>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</si>
  <si>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</si>
  <si>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</si>
  <si>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</si>
  <si>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</si>
  <si>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</si>
  <si>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</si>
  <si>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</si>
  <si>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</si>
  <si>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</si>
  <si>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</si>
  <si>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</si>
  <si>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</si>
  <si>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</si>
  <si>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</si>
  <si>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</si>
  <si>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</si>
  <si>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</si>
  <si>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</si>
  <si>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</si>
  <si>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</si>
  <si>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</si>
  <si>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</si>
  <si>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</si>
  <si>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</si>
  <si>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</si>
  <si>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</si>
  <si>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</si>
  <si>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</si>
  <si>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</si>
  <si>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</si>
  <si>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</si>
  <si>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</si>
  <si>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</si>
  <si>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</si>
  <si>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</si>
  <si>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</si>
  <si>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</si>
  <si>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</si>
  <si>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</si>
  <si>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</si>
  <si>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</si>
  <si>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</si>
  <si>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</si>
  <si>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</si>
  <si>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</si>
  <si>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</si>
  <si>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</si>
  <si>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</si>
  <si>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</si>
  <si>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</si>
  <si>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</si>
  <si>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</si>
  <si>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</si>
  <si>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</si>
  <si>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</si>
  <si>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</si>
  <si>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</si>
  <si>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</si>
  <si>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</si>
  <si>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</si>
  <si>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</si>
  <si>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</si>
  <si>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</si>
  <si>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</si>
  <si>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</si>
  <si>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</si>
  <si>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</si>
  <si>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</si>
  <si>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</si>
  <si>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</si>
  <si>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</si>
  <si>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</si>
  <si>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</si>
  <si>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</si>
  <si>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</si>
  <si>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</si>
  <si>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</si>
  <si>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</si>
  <si>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</si>
  <si>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</si>
  <si>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</si>
  <si>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</si>
  <si>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</si>
  <si>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</si>
  <si>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</si>
  <si>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</si>
  <si>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</si>
  <si>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</si>
  <si>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</si>
  <si>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</si>
  <si>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</si>
  <si>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</si>
  <si>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</si>
  <si>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</si>
  <si>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</si>
  <si>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</si>
  <si>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</si>
  <si>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</si>
  <si>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</si>
  <si>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</si>
  <si>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</si>
  <si>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</si>
  <si>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</si>
  <si>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</si>
  <si>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</si>
  <si>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</si>
  <si>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</si>
  <si>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</si>
  <si>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</si>
  <si>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</si>
  <si>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</si>
  <si>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</si>
  <si>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</si>
  <si>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</si>
  <si>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</si>
  <si>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</si>
  <si>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</si>
  <si>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</si>
  <si>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</si>
  <si>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</si>
  <si>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</si>
  <si>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</si>
  <si>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</si>
  <si>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</si>
  <si>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</si>
  <si>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</si>
  <si>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</si>
  <si>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</si>
  <si>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</si>
  <si>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</si>
  <si>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</si>
  <si>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</si>
  <si>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</si>
  <si>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</si>
  <si>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</si>
  <si>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</si>
  <si>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</si>
  <si>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</si>
  <si>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</si>
  <si>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</si>
  <si>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</si>
  <si>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</si>
  <si>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</si>
  <si>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</si>
  <si>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</si>
  <si>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</si>
  <si>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</si>
  <si>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</si>
  <si>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</si>
  <si>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</si>
  <si>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</si>
  <si>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</si>
  <si>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</si>
  <si>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</si>
  <si>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</si>
  <si>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</si>
  <si>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</si>
  <si>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</si>
  <si>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</si>
  <si>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</si>
  <si>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</si>
  <si>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</si>
  <si>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</si>
  <si>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</si>
  <si>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</si>
  <si>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</si>
  <si>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</si>
  <si>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</si>
  <si>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</si>
  <si>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</si>
  <si>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</si>
  <si>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</si>
  <si>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</si>
  <si>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</si>
  <si>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</si>
  <si>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</si>
  <si>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</si>
  <si>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</si>
  <si>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</si>
  <si>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</si>
  <si>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</si>
  <si>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</si>
  <si>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</si>
  <si>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</si>
  <si>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</si>
  <si>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</si>
  <si>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</si>
  <si>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</si>
  <si>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</si>
  <si>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</si>
  <si>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</si>
  <si>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</si>
  <si>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</si>
  <si>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</si>
  <si>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</si>
  <si>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</si>
  <si>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</si>
  <si>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</si>
  <si>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</si>
  <si>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</si>
  <si>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</si>
  <si>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</si>
  <si>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</si>
  <si>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</si>
  <si>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</si>
  <si>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</si>
  <si>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</si>
  <si>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</si>
  <si>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</si>
  <si>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</si>
  <si>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</si>
  <si>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</si>
  <si>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</si>
  <si>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</si>
  <si>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</si>
  <si>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</si>
  <si>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</si>
  <si>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</si>
  <si>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</si>
  <si>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</si>
  <si>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</si>
  <si>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</si>
  <si>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</si>
  <si>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</si>
  <si>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</si>
  <si>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</si>
  <si>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</si>
  <si>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</si>
  <si>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</si>
  <si>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</si>
  <si>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</si>
  <si>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</si>
  <si>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</si>
  <si>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</si>
  <si>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</si>
  <si>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</si>
  <si>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</si>
  <si>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</si>
  <si>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</si>
  <si>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</si>
  <si>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</si>
  <si>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</si>
  <si>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</si>
  <si>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</si>
  <si>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</si>
  <si>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</si>
  <si>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</si>
  <si>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</si>
  <si>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</si>
  <si>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</si>
  <si>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</si>
  <si>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</si>
  <si>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</si>
  <si>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</si>
  <si>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</si>
  <si>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</si>
  <si>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</si>
  <si>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</si>
  <si>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</si>
  <si>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</si>
  <si>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</si>
  <si>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</si>
  <si>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</si>
  <si>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</si>
  <si>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</si>
  <si>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</si>
  <si>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</si>
  <si>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</si>
  <si>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</si>
  <si>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</si>
  <si>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</si>
  <si>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</si>
  <si>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</si>
  <si>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</si>
  <si>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</si>
  <si>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</si>
  <si>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</si>
  <si>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</si>
  <si>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</si>
  <si>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</si>
  <si>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</si>
  <si>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</si>
  <si>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</si>
  <si>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</si>
  <si>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</si>
  <si>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</si>
  <si>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</si>
  <si>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</si>
  <si>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</si>
  <si>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</si>
  <si>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</si>
  <si>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</si>
  <si>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</si>
  <si>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</si>
  <si>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</si>
  <si>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</si>
  <si>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</si>
  <si>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</si>
  <si>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</si>
  <si>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</si>
  <si>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</si>
  <si>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</si>
  <si>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</si>
  <si>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</si>
  <si>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</si>
  <si>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</si>
  <si>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</si>
  <si>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</si>
  <si>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</si>
  <si>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</si>
  <si>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</si>
  <si>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</si>
  <si>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</si>
  <si>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</si>
  <si>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</si>
  <si>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</si>
  <si>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</si>
  <si>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</si>
  <si>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</si>
  <si>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</si>
  <si>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</si>
  <si>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</si>
  <si>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</si>
  <si>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</si>
  <si>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</si>
  <si>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</si>
  <si>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</si>
  <si>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</si>
  <si>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</si>
  <si>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</si>
  <si>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</si>
  <si>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</si>
  <si>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</si>
  <si>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</si>
  <si>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</si>
  <si>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</si>
  <si>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</si>
  <si>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</si>
  <si>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</si>
  <si>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</si>
  <si>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</si>
  <si>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</si>
  <si>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</si>
  <si>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</si>
  <si>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</si>
  <si>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</si>
  <si>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</si>
  <si>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</si>
  <si>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</si>
  <si>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</si>
  <si>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</si>
  <si>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</si>
  <si>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</si>
  <si>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</si>
  <si>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</si>
  <si>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</si>
  <si>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</si>
  <si>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</si>
  <si>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</si>
  <si>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</si>
  <si>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</si>
  <si>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</si>
  <si>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</si>
  <si>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</si>
  <si>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</si>
  <si>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</si>
  <si>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</si>
  <si>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</si>
  <si>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</si>
  <si>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</si>
  <si>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</si>
  <si>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</si>
  <si>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</si>
  <si>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</si>
  <si>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</si>
  <si>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</si>
  <si>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</si>
  <si>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</si>
  <si>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</si>
  <si>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</si>
  <si>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</si>
  <si>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</si>
  <si>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</si>
  <si>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</si>
  <si>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</si>
  <si>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</si>
  <si>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</si>
  <si>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</si>
  <si>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</si>
  <si>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</si>
  <si>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</si>
  <si>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</si>
  <si>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</si>
  <si>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</si>
  <si>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</si>
  <si>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</si>
  <si>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</si>
  <si>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</si>
  <si>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</si>
  <si>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</si>
  <si>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</si>
  <si>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</si>
  <si>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</si>
  <si>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</si>
  <si>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</si>
  <si>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</si>
  <si>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</si>
  <si>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</si>
  <si>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</si>
  <si>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</si>
  <si>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</si>
  <si>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</si>
  <si>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</si>
  <si>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</si>
  <si>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</si>
  <si>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</si>
  <si>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</si>
  <si>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</si>
  <si>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</si>
  <si>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</si>
  <si>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</si>
  <si>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</si>
  <si>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</si>
  <si>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</si>
  <si>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</si>
  <si>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</si>
  <si>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</si>
  <si>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</si>
  <si>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</si>
  <si>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</si>
  <si>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</si>
  <si>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</si>
  <si>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</si>
  <si>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</si>
  <si>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</si>
  <si>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</si>
  <si>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</si>
  <si>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</si>
  <si>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</si>
  <si>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</si>
  <si>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</si>
  <si>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</si>
  <si>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</si>
  <si>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</si>
  <si>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</si>
  <si>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</si>
  <si>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</si>
  <si>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</si>
  <si>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</si>
  <si>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</si>
  <si>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</si>
  <si>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</si>
  <si>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</si>
  <si>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</si>
  <si>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</si>
  <si>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</si>
  <si>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</si>
  <si>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</si>
  <si>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</si>
  <si>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</si>
  <si>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</si>
  <si>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</si>
  <si>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</si>
  <si>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</si>
  <si>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</si>
  <si>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</si>
  <si>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</si>
  <si>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</si>
  <si>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</si>
  <si>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</si>
  <si>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</si>
  <si>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</si>
  <si>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</si>
  <si>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</si>
  <si>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</si>
  <si>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</si>
  <si>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</si>
  <si>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</si>
  <si>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</si>
  <si>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</si>
  <si>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</si>
  <si>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</si>
  <si>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</si>
  <si>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</si>
  <si>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</si>
  <si>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</si>
  <si>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</si>
  <si>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</si>
  <si>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</si>
  <si>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</si>
  <si>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</si>
  <si>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</si>
  <si>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</si>
  <si>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</si>
  <si>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</si>
  <si>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</si>
  <si>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</si>
  <si>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</si>
  <si>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</si>
  <si>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</si>
  <si>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</si>
  <si>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</si>
  <si>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</si>
  <si>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</si>
  <si>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</si>
  <si>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</si>
  <si>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</si>
  <si>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</si>
  <si>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</si>
  <si>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</si>
  <si>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</si>
  <si>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</si>
  <si>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</si>
  <si>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</si>
  <si>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</si>
  <si>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</si>
  <si>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</si>
  <si>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</si>
  <si>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</si>
  <si>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</si>
  <si>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</si>
  <si>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</si>
  <si>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</si>
  <si>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</si>
  <si>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</si>
  <si>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</si>
  <si>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</si>
  <si>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</si>
  <si>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</si>
  <si>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</si>
  <si>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</si>
  <si>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</si>
  <si>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</si>
  <si>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</si>
  <si>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</si>
  <si>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</si>
  <si>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</si>
  <si>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</si>
  <si>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</si>
  <si>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</si>
  <si>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</si>
  <si>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</si>
  <si>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</si>
  <si>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</si>
  <si>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</si>
  <si>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</si>
  <si>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</si>
  <si>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</si>
  <si>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</si>
  <si>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</si>
  <si>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</si>
  <si>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</si>
  <si>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</si>
  <si>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</si>
  <si>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</si>
  <si>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</si>
  <si>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</si>
  <si>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</si>
  <si>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</si>
  <si>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</si>
  <si>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</si>
  <si>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</si>
  <si>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</si>
  <si>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</si>
  <si>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</si>
  <si>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</si>
  <si>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</si>
  <si>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</si>
  <si>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</si>
  <si>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</si>
  <si>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</si>
  <si>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</si>
  <si>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</si>
  <si>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</si>
  <si>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</si>
  <si>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</si>
  <si>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</si>
  <si>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</si>
  <si>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</si>
  <si>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</si>
  <si>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</si>
  <si>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</si>
  <si>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</si>
  <si>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</si>
  <si>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</si>
  <si>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</si>
  <si>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</si>
  <si>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</si>
  <si>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</si>
  <si>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</si>
  <si>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</si>
  <si>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</si>
  <si>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</si>
  <si>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</si>
  <si>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</si>
  <si>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</si>
  <si>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</si>
  <si>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</si>
  <si>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</si>
  <si>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</si>
  <si>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</si>
  <si>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</si>
  <si>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</si>
  <si>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</si>
  <si>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</si>
  <si>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</si>
  <si>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</si>
  <si>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</si>
  <si>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</si>
  <si>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</si>
  <si>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</si>
  <si>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</si>
  <si>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</si>
  <si>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</si>
  <si>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</si>
  <si>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</si>
  <si>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</si>
  <si>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</si>
  <si>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</si>
  <si>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</si>
  <si>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</si>
  <si>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</si>
  <si>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</si>
  <si>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</si>
  <si>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</si>
  <si>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</si>
  <si>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</si>
  <si>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</si>
  <si>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</si>
  <si>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</si>
  <si>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</si>
  <si>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</si>
  <si>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</si>
  <si>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</si>
  <si>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</si>
  <si>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</si>
  <si>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</si>
  <si>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</si>
  <si>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</si>
  <si>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</si>
  <si>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</si>
  <si>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</si>
  <si>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</si>
  <si>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</si>
  <si>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</si>
  <si>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</si>
  <si>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</si>
  <si>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</si>
  <si>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</si>
  <si>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</si>
  <si>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</si>
  <si>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</si>
  <si>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</si>
  <si>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</si>
  <si>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</si>
  <si>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</si>
  <si>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</si>
  <si>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</si>
  <si>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</si>
  <si>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</si>
  <si>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</si>
  <si>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</si>
  <si>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</si>
  <si>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</si>
  <si>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</si>
  <si>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</si>
  <si>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</si>
  <si>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</si>
  <si>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</si>
  <si>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</si>
  <si>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</si>
  <si>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</si>
  <si>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</si>
  <si>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</si>
  <si>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</si>
  <si>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</si>
  <si>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</si>
  <si>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</si>
  <si>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</si>
  <si>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</si>
  <si>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</si>
  <si>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</si>
  <si>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</si>
  <si>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</si>
  <si>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</si>
  <si>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</si>
  <si>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</si>
  <si>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</si>
  <si>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</si>
  <si>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</si>
  <si>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</si>
  <si>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</si>
  <si>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</si>
  <si>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</si>
  <si>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</si>
  <si>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</si>
  <si>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</si>
  <si>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</si>
  <si>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</si>
  <si>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</si>
  <si>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</si>
  <si>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</si>
  <si>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</si>
  <si>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</si>
  <si>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</si>
  <si>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</si>
  <si>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</si>
  <si>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</si>
  <si>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</si>
  <si>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</si>
  <si>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</si>
  <si>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</si>
  <si>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</si>
  <si>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</si>
  <si>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</si>
  <si>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</si>
  <si>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</si>
  <si>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</si>
  <si>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</si>
  <si>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</si>
  <si>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</si>
  <si>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</si>
  <si>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</si>
  <si>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</si>
  <si>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</si>
  <si>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</si>
  <si>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</si>
  <si>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</si>
  <si>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</si>
  <si>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</si>
  <si>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</si>
  <si>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</si>
  <si>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</si>
  <si>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</si>
  <si>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</si>
  <si>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</si>
  <si>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</si>
  <si>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</si>
  <si>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</si>
  <si>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</si>
  <si>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</si>
  <si>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</si>
  <si>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</si>
  <si>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</si>
  <si>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</si>
  <si>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</si>
  <si>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</si>
  <si>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</si>
  <si>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</si>
  <si>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</si>
  <si>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</si>
  <si>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</si>
  <si>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</si>
  <si>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</si>
  <si>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</si>
  <si>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</si>
  <si>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</si>
  <si>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</si>
  <si>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</si>
  <si>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</si>
  <si>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</si>
  <si>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</si>
  <si>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</si>
  <si>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</si>
  <si>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</si>
  <si>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</si>
  <si>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</si>
  <si>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</si>
  <si>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</si>
  <si>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</si>
  <si>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</si>
  <si>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</si>
  <si>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</si>
  <si>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</si>
  <si>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</si>
  <si>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</si>
  <si>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</si>
  <si>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</si>
  <si>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</si>
  <si>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</si>
  <si>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</si>
  <si>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</si>
  <si>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</si>
  <si>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</si>
  <si>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</si>
  <si>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</si>
  <si>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</si>
  <si>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</si>
  <si>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</si>
  <si>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</si>
  <si>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</si>
  <si>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</si>
  <si>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</si>
  <si>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</si>
  <si>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</si>
  <si>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</si>
  <si>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</si>
  <si>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</si>
  <si>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</si>
  <si>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</si>
  <si>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</si>
  <si>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</si>
  <si>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</si>
  <si>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</si>
  <si>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</si>
  <si>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</si>
  <si>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</si>
  <si>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</si>
  <si>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</si>
  <si>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</si>
  <si>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</si>
  <si>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</si>
  <si>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</si>
  <si>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</si>
  <si>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</si>
  <si>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</si>
  <si>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</si>
  <si>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</si>
  <si>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</si>
  <si>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</si>
  <si>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</si>
  <si>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</si>
  <si>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</si>
  <si>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</si>
  <si>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</si>
  <si>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</si>
  <si>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</si>
  <si>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</si>
  <si>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</si>
  <si>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</si>
  <si>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</si>
  <si>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</si>
  <si>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</si>
  <si>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</si>
  <si>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</si>
  <si>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</si>
  <si>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</si>
  <si>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</si>
  <si>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</si>
  <si>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</si>
  <si>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</si>
  <si>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</si>
  <si>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</si>
  <si>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</si>
  <si>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</si>
  <si>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</si>
  <si>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</si>
  <si>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</si>
  <si>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</si>
  <si>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</si>
  <si>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</si>
  <si>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</si>
  <si>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</si>
  <si>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</si>
  <si>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</si>
  <si>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</si>
  <si>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</si>
  <si>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</si>
  <si>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</si>
  <si>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</si>
  <si>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</si>
  <si>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</si>
  <si>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</si>
  <si>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</si>
  <si>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</si>
  <si>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</si>
  <si>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</si>
  <si>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</si>
  <si>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</si>
  <si>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</si>
  <si>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</si>
  <si>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</si>
  <si>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</si>
  <si>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</si>
  <si>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</si>
  <si>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</si>
  <si>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</si>
  <si>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</si>
  <si>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</si>
  <si>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</si>
  <si>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</si>
  <si>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</si>
  <si>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</si>
  <si>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</si>
  <si>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</si>
  <si>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</si>
  <si>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</si>
  <si>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</si>
  <si>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</si>
  <si>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</si>
  <si>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</si>
  <si>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</si>
  <si>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</si>
  <si>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</si>
  <si>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</si>
  <si>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</si>
  <si>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</si>
  <si>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</si>
  <si>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</si>
  <si>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</si>
  <si>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</si>
  <si>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</si>
  <si>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</si>
  <si>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</si>
  <si>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</si>
  <si>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</si>
  <si>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</si>
  <si>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</si>
  <si>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</si>
  <si>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</si>
  <si>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</si>
  <si>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</si>
  <si>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</si>
  <si>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</si>
  <si>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</si>
  <si>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</si>
  <si>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</si>
  <si>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</si>
  <si>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</si>
  <si>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</si>
  <si>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</si>
  <si>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</si>
  <si>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</si>
  <si>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</si>
  <si>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</si>
  <si>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</si>
  <si>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</si>
  <si>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</si>
  <si>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</si>
  <si>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</si>
  <si>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</si>
  <si>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</si>
  <si>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</si>
  <si>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</si>
  <si>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</si>
  <si>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</si>
  <si>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</si>
  <si>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</si>
  <si>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</si>
  <si>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</si>
  <si>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</si>
  <si>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</si>
  <si>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</si>
  <si>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</si>
  <si>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</si>
  <si>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</si>
  <si>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</si>
  <si>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</si>
  <si>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</si>
  <si>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</si>
  <si>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</si>
  <si>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</si>
  <si>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</si>
  <si>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</si>
  <si>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</si>
  <si>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</si>
  <si>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</si>
  <si>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</si>
  <si>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</si>
  <si>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</si>
  <si>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</si>
  <si>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</si>
  <si>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</si>
  <si>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</si>
  <si>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</si>
  <si>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</si>
  <si>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</si>
  <si>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</si>
  <si>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</si>
  <si>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</si>
  <si>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</si>
  <si>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</si>
  <si>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</si>
  <si>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</si>
  <si>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</si>
  <si>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</si>
  <si>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</si>
  <si>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</si>
  <si>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</si>
  <si>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</si>
  <si>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</si>
  <si>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</si>
  <si>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</si>
  <si>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</si>
  <si>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</si>
  <si>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</si>
  <si>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</si>
  <si>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</si>
  <si>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</si>
  <si>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</si>
  <si>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</si>
  <si>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</si>
  <si>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</si>
  <si>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</si>
  <si>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</si>
  <si>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</si>
  <si>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</si>
  <si>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</si>
  <si>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</si>
  <si>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</si>
  <si>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</si>
  <si>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</si>
  <si>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</si>
  <si>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</si>
  <si>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</si>
  <si>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</si>
  <si>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</si>
  <si>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</si>
  <si>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</si>
  <si>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</si>
  <si>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</si>
  <si>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</si>
  <si>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</si>
  <si>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</si>
  <si>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</si>
  <si>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</si>
  <si>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</si>
  <si>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</si>
  <si>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</si>
  <si>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</si>
  <si>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</si>
  <si>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</si>
  <si>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</si>
  <si>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</si>
  <si>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</si>
  <si>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</si>
  <si>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</si>
  <si>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</si>
  <si>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</si>
  <si>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</si>
  <si>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</si>
  <si>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</si>
  <si>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</si>
  <si>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</si>
  <si>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</si>
  <si>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</si>
  <si>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</si>
  <si>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</si>
  <si>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</si>
  <si>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</si>
  <si>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</si>
  <si>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</si>
  <si>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</si>
  <si>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</si>
  <si>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</si>
  <si>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</si>
  <si>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</si>
  <si>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</si>
  <si>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</si>
  <si>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</si>
  <si>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</si>
  <si>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</si>
  <si>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</si>
  <si>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</si>
  <si>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</si>
  <si>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</si>
  <si>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</si>
  <si>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</si>
  <si>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</si>
  <si>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</si>
  <si>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</si>
  <si>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</si>
  <si>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</si>
  <si>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</si>
  <si>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</si>
  <si>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</si>
  <si>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</si>
  <si>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</si>
  <si>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</si>
  <si>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</si>
  <si>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</si>
  <si>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</si>
  <si>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</si>
  <si>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</si>
  <si>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</si>
  <si>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</si>
  <si>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</si>
  <si>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</si>
  <si>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</si>
  <si>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</si>
  <si>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</si>
  <si>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</si>
  <si>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</si>
  <si>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</si>
  <si>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</si>
  <si>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</si>
  <si>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</si>
  <si>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</si>
  <si>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</si>
  <si>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</si>
  <si>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</si>
  <si>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</si>
  <si>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</si>
  <si>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</si>
  <si>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</si>
  <si>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</si>
  <si>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</si>
  <si>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</si>
  <si>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</si>
  <si>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</si>
  <si>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</si>
  <si>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</si>
  <si>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</si>
  <si>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</si>
  <si>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</si>
  <si>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</si>
  <si>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</si>
  <si>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</si>
  <si>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</si>
  <si>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</si>
  <si>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</si>
  <si>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</si>
  <si>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</si>
  <si>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</si>
  <si>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</si>
  <si>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</si>
  <si>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</si>
  <si>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</si>
  <si>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</si>
  <si>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</si>
  <si>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</si>
  <si>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</si>
  <si>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</si>
  <si>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</si>
  <si>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</si>
  <si>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</si>
  <si>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</si>
  <si>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</si>
  <si>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</si>
  <si>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</si>
  <si>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</si>
  <si>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</si>
  <si>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</si>
  <si>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</si>
  <si>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</si>
  <si>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</si>
  <si>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</si>
  <si>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</si>
  <si>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</si>
  <si>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</si>
  <si>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</si>
  <si>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</si>
  <si>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</si>
  <si>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</si>
  <si>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</si>
  <si>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</si>
  <si>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</si>
  <si>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</si>
  <si>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</si>
  <si>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</si>
  <si>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</si>
  <si>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</si>
  <si>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</si>
  <si>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</si>
  <si>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</si>
  <si>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</si>
  <si>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</si>
  <si>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</si>
  <si>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</si>
  <si>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</si>
  <si>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</si>
  <si>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</si>
  <si>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</si>
  <si>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</si>
  <si>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</si>
  <si>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</si>
  <si>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</si>
  <si>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</si>
  <si>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</si>
  <si>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</si>
  <si>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</si>
  <si>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</si>
  <si>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</si>
  <si>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</si>
  <si>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</si>
  <si>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</si>
  <si>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</si>
  <si>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</si>
  <si>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</si>
  <si>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</si>
  <si>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</si>
  <si>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</si>
  <si>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</si>
  <si>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</si>
  <si>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</si>
  <si>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</si>
  <si>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</si>
  <si>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</si>
  <si>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</si>
  <si>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</si>
  <si>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</si>
  <si>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</si>
  <si>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</si>
  <si>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</si>
  <si>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</si>
  <si>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</si>
  <si>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</si>
  <si>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</si>
  <si>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</si>
  <si>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</si>
  <si>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</si>
  <si>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</si>
  <si>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</si>
  <si>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</si>
  <si>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</si>
  <si>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</si>
  <si>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</si>
  <si>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</si>
  <si>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</si>
  <si>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</si>
  <si>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</si>
  <si>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</si>
  <si>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</si>
  <si>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</si>
  <si>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</si>
  <si>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</si>
  <si>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</si>
  <si>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</si>
  <si>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</si>
  <si>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</si>
  <si>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</si>
  <si>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</si>
  <si>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</si>
  <si>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</si>
  <si>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</si>
  <si>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</si>
  <si>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</si>
  <si>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</si>
  <si>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</si>
  <si>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</si>
  <si>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</si>
  <si>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</si>
  <si>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</si>
  <si>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</si>
  <si>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</si>
  <si>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</si>
  <si>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</si>
  <si>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</si>
  <si>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</si>
  <si>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</si>
  <si>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</si>
  <si>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</si>
  <si>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</si>
  <si>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</si>
  <si>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</si>
  <si>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</si>
  <si>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</si>
  <si>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</si>
  <si>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</si>
  <si>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</si>
  <si>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</si>
  <si>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</si>
  <si>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</si>
  <si>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</si>
  <si>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</si>
  <si>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</si>
  <si>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</si>
  <si>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</si>
  <si>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</si>
  <si>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</si>
  <si>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</si>
  <si>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</si>
  <si>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</si>
  <si>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</si>
  <si>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</si>
  <si>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</si>
  <si>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</si>
  <si>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</si>
  <si>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</si>
  <si>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</si>
  <si>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</si>
  <si>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</si>
  <si>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</si>
  <si>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</si>
  <si>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</si>
  <si>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</si>
  <si>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</si>
  <si>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</si>
  <si>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</si>
  <si>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</si>
  <si>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</si>
  <si>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</si>
  <si>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</si>
  <si>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</si>
  <si>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</si>
  <si>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</si>
  <si>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</si>
  <si>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</si>
  <si>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</si>
  <si>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</si>
  <si>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</si>
  <si>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</si>
  <si>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</si>
  <si>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</si>
  <si>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</si>
  <si>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</si>
  <si>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</si>
  <si>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</si>
  <si>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</si>
  <si>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</si>
  <si>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</si>
  <si>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</si>
  <si>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</si>
  <si>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</si>
  <si>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</si>
  <si>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</si>
  <si>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</si>
  <si>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</si>
  <si>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</si>
  <si>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</si>
  <si>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</si>
  <si>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</si>
  <si>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</si>
  <si>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</si>
  <si>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</si>
  <si>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</si>
  <si>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</si>
  <si>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</si>
  <si>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</si>
  <si>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</si>
  <si>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</si>
  <si>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</si>
  <si>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</si>
  <si>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</si>
  <si>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</si>
  <si>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</si>
  <si>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</si>
  <si>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</si>
  <si>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</si>
  <si>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</si>
  <si>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</si>
  <si>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</si>
  <si>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</si>
  <si>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</si>
  <si>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</si>
  <si>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</si>
  <si>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</si>
  <si>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</si>
  <si>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</si>
  <si>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</si>
  <si>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</si>
  <si>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</si>
  <si>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</si>
  <si>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</si>
  <si>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</si>
  <si>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</si>
  <si>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</si>
  <si>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</si>
  <si>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</si>
  <si>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</si>
  <si>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</si>
  <si>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</si>
  <si>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</si>
  <si>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</si>
  <si>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</si>
  <si>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</si>
  <si>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</si>
  <si>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</si>
  <si>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</si>
  <si>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</si>
  <si>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</si>
  <si>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</si>
  <si>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</si>
  <si>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</si>
  <si>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</si>
  <si>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</si>
  <si>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</si>
  <si>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</si>
  <si>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</si>
  <si>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</si>
  <si>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</si>
  <si>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</si>
  <si>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</si>
  <si>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</si>
  <si>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</si>
  <si>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</si>
  <si>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</si>
  <si>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</si>
  <si>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</si>
  <si>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</si>
  <si>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</si>
  <si>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</si>
  <si>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</si>
  <si>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</si>
  <si>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</si>
  <si>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</si>
  <si>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</si>
  <si>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</si>
  <si>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</si>
  <si>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</si>
  <si>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</si>
  <si>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</si>
  <si>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</si>
  <si>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</si>
  <si>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</si>
  <si>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</si>
  <si>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</si>
  <si>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</si>
  <si>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</si>
  <si>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</si>
  <si>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</si>
  <si>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</si>
  <si>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</si>
  <si>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</si>
  <si>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</si>
  <si>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</si>
  <si>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</si>
  <si>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</si>
  <si>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</si>
  <si>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</si>
  <si>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</si>
  <si>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</si>
  <si>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</si>
  <si>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</si>
  <si>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</si>
  <si>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</si>
  <si>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</si>
  <si>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</si>
  <si>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</si>
  <si>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</si>
  <si>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</si>
  <si>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</si>
  <si>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</si>
  <si>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</si>
  <si>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</si>
  <si>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</si>
  <si>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</si>
  <si>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</si>
  <si>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</si>
  <si>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</si>
  <si>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</si>
  <si>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</si>
  <si>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</si>
  <si>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</si>
  <si>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</si>
  <si>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</si>
  <si>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</si>
  <si>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</si>
  <si>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</si>
  <si>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</si>
  <si>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</si>
  <si>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</si>
  <si>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</si>
  <si>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</si>
  <si>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</si>
  <si>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</si>
  <si>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</si>
  <si>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</si>
  <si>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</si>
  <si>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</si>
  <si>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</si>
  <si>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</si>
  <si>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</si>
  <si>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</si>
  <si>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</si>
  <si>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</si>
  <si>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</si>
  <si>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</si>
  <si>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</si>
  <si>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</si>
  <si>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</si>
  <si>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</si>
  <si>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</si>
  <si>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</si>
  <si>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</si>
  <si>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</si>
  <si>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</si>
  <si>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</si>
  <si>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</si>
  <si>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</si>
  <si>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</si>
  <si>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</si>
  <si>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</si>
  <si>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</si>
  <si>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</si>
  <si>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</si>
  <si>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</si>
  <si>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</si>
  <si>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</si>
  <si>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</si>
  <si>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</si>
  <si>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</si>
  <si>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</si>
  <si>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</si>
  <si>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</si>
  <si>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</si>
  <si>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</si>
  <si>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</si>
  <si>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</si>
  <si>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</si>
  <si>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</si>
  <si>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</si>
  <si>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</si>
  <si>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</si>
  <si>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</si>
  <si>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</si>
  <si>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</si>
  <si>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</si>
  <si>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</si>
  <si>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</si>
  <si>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</si>
  <si>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</si>
  <si>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</si>
  <si>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</si>
  <si>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</si>
  <si>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</si>
  <si>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</si>
  <si>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</si>
  <si>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</si>
  <si>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</si>
  <si>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</si>
  <si>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</si>
  <si>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</si>
  <si>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</si>
  <si>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</si>
  <si>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</si>
  <si>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</si>
  <si>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</si>
  <si>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</si>
  <si>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</si>
  <si>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</si>
  <si>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</si>
  <si>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</si>
  <si>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</si>
  <si>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</si>
  <si>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</si>
  <si>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</si>
  <si>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</si>
  <si>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</si>
  <si>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</si>
  <si>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</si>
  <si>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</si>
  <si>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</si>
  <si>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</si>
  <si>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</si>
  <si>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</si>
  <si>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</si>
  <si>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</si>
  <si>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</si>
  <si>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</si>
  <si>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</si>
  <si>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</si>
  <si>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</si>
  <si>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</si>
  <si>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</si>
  <si>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</si>
  <si>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</si>
  <si>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</si>
  <si>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</si>
  <si>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</si>
  <si>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</si>
  <si>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</si>
  <si>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</si>
  <si>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</si>
  <si>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</si>
  <si>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</si>
  <si>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</si>
  <si>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</si>
  <si>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</si>
  <si>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</si>
  <si>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</si>
  <si>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</si>
  <si>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</si>
  <si>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</si>
  <si>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</si>
  <si>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</si>
  <si>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</si>
  <si>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</si>
  <si>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</si>
  <si>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</si>
  <si>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</si>
  <si>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</si>
  <si>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</si>
  <si>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</si>
  <si>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</si>
  <si>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</si>
  <si>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</si>
  <si>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</si>
  <si>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</si>
  <si>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</si>
  <si>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</si>
  <si>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</si>
  <si>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</si>
  <si>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</si>
  <si>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</si>
  <si>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</si>
  <si>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</si>
  <si>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</si>
  <si>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</si>
  <si>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</si>
  <si>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</si>
  <si>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</si>
  <si>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</si>
  <si>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</si>
  <si>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</si>
  <si>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</si>
  <si>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</si>
  <si>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</si>
  <si>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</si>
  <si>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</si>
  <si>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</si>
  <si>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</si>
  <si>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</si>
  <si>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</si>
  <si>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</si>
  <si>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</si>
  <si>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</si>
  <si>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</si>
  <si>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</si>
  <si>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</si>
  <si>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</si>
  <si>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</si>
  <si>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</si>
  <si>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</si>
  <si>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</si>
  <si>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</si>
  <si>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</si>
  <si>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</si>
  <si>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</si>
  <si>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</si>
  <si>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</si>
  <si>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</si>
  <si>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</si>
  <si>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</si>
  <si>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</si>
  <si>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</si>
  <si>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</si>
  <si>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</si>
  <si>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</si>
  <si>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</si>
  <si>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</si>
  <si>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</si>
  <si>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</si>
  <si>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</si>
  <si>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</si>
  <si>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</si>
  <si>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</si>
  <si>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</si>
  <si>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</si>
  <si>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</si>
  <si>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</si>
  <si>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</si>
  <si>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</si>
  <si>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</si>
  <si>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</si>
  <si>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</si>
  <si>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</si>
  <si>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</si>
  <si>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</si>
  <si>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</si>
  <si>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</si>
  <si>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</si>
  <si>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</si>
  <si>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</si>
  <si>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</si>
  <si>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</si>
  <si>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</si>
  <si>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</si>
  <si>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</si>
  <si>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</si>
  <si>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</si>
  <si>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</si>
  <si>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</si>
  <si>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</si>
  <si>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</si>
  <si>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</si>
  <si>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</si>
  <si>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</si>
  <si>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</si>
  <si>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</si>
  <si>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</si>
  <si>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</si>
  <si>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</si>
  <si>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</si>
  <si>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</si>
  <si>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</si>
  <si>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</si>
  <si>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</si>
  <si>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</si>
  <si>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</si>
  <si>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</si>
  <si>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</si>
  <si>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</si>
  <si>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</si>
  <si>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</si>
  <si>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</si>
  <si>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</si>
  <si>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</si>
  <si>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</si>
  <si>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</si>
  <si>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</si>
  <si>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</si>
  <si>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</si>
  <si>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</si>
  <si>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</si>
  <si>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</si>
  <si>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</si>
  <si>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</si>
  <si>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</si>
  <si>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</si>
  <si>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</si>
  <si>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</si>
  <si>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</si>
  <si>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</si>
  <si>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</si>
  <si>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</si>
  <si>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</si>
  <si>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</si>
  <si>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</si>
  <si>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</si>
  <si>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</si>
  <si>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</si>
  <si>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</si>
  <si>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</si>
  <si>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</si>
  <si>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</si>
  <si>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</si>
  <si>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</si>
  <si>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</si>
  <si>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</si>
  <si>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</si>
  <si>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</si>
  <si>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</si>
  <si>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</si>
  <si>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</si>
  <si>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</si>
  <si>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</si>
  <si>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</si>
  <si>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</si>
  <si>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</si>
  <si>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</si>
  <si>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</si>
  <si>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</si>
  <si>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</si>
  <si>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</si>
  <si>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</si>
  <si>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</si>
  <si>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</si>
  <si>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</si>
  <si>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</si>
  <si>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</si>
  <si>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</si>
  <si>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</si>
  <si>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</si>
  <si>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</si>
  <si>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</si>
  <si>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</si>
  <si>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</si>
  <si>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</si>
  <si>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</si>
  <si>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</si>
  <si>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</si>
  <si>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</si>
  <si>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</si>
  <si>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</si>
  <si>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</si>
  <si>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</si>
  <si>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</si>
  <si>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</si>
  <si>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</si>
  <si>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</si>
  <si>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</si>
  <si>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</si>
  <si>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</si>
  <si>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</si>
  <si>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</si>
  <si>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</si>
  <si>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</si>
  <si>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</si>
  <si>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</si>
  <si>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</si>
  <si>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</si>
  <si>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</si>
  <si>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</si>
  <si>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</si>
  <si>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</si>
  <si>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</si>
  <si>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</si>
  <si>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</si>
  <si>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</si>
  <si>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</si>
  <si>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</si>
  <si>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</si>
  <si>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</si>
  <si>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</si>
  <si>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</si>
  <si>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</si>
  <si>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</si>
  <si>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</si>
  <si>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</si>
  <si>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</si>
  <si>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</si>
  <si>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</si>
  <si>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</si>
  <si>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</si>
  <si>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</si>
  <si>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</si>
  <si>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</si>
  <si>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</si>
  <si>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</si>
  <si>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</si>
  <si>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</si>
  <si>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</si>
  <si>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</si>
  <si>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</si>
  <si>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</si>
  <si>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</si>
  <si>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</si>
  <si>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</si>
  <si>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</si>
  <si>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</si>
  <si>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</si>
  <si>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</si>
  <si>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</si>
  <si>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</si>
  <si>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</si>
  <si>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</si>
  <si>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</si>
  <si>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</si>
  <si>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</si>
  <si>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</si>
  <si>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</si>
  <si>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</si>
  <si>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</si>
  <si>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</si>
  <si>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</si>
  <si>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</si>
  <si>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</si>
  <si>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</si>
  <si>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</si>
  <si>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</si>
  <si>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</si>
  <si>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</si>
  <si>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</si>
  <si>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</si>
  <si>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</si>
  <si>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</si>
  <si>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</si>
  <si>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</si>
  <si>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</si>
  <si>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</si>
  <si>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</si>
  <si>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</si>
  <si>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</si>
  <si>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</si>
  <si>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</si>
  <si>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</si>
  <si>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</si>
  <si>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</si>
  <si>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</si>
  <si>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</si>
  <si>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</si>
  <si>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</si>
  <si>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</si>
  <si>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</si>
  <si>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</si>
  <si>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</si>
  <si>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</si>
  <si>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</si>
  <si>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</si>
  <si>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</si>
  <si>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</si>
  <si>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</si>
  <si>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</si>
  <si>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</si>
  <si>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</si>
  <si>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</si>
  <si>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</si>
  <si>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</si>
  <si>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</si>
  <si>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</si>
  <si>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</si>
  <si>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</si>
  <si>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</si>
  <si>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</si>
  <si>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</si>
  <si>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</si>
  <si>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</si>
  <si>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</si>
  <si>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</si>
  <si>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</si>
  <si>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</si>
  <si>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</si>
  <si>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</si>
  <si>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</si>
  <si>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</si>
  <si>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</si>
  <si>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</si>
  <si>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</si>
  <si>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</si>
  <si>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</si>
  <si>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</si>
  <si>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</si>
  <si>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</si>
  <si>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</si>
  <si>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</si>
  <si>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</si>
  <si>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</si>
  <si>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</si>
  <si>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</si>
  <si>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</si>
  <si>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</si>
  <si>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</si>
  <si>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</si>
  <si>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</si>
  <si>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</si>
  <si>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</si>
  <si>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</si>
  <si>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</si>
  <si>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</si>
  <si>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</si>
  <si>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</si>
  <si>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</si>
  <si>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</si>
  <si>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</si>
  <si>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</si>
  <si>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</si>
  <si>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</si>
  <si>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</si>
  <si>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</si>
  <si>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</si>
  <si>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</si>
  <si>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</si>
  <si>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</si>
  <si>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</si>
  <si>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</si>
  <si>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</si>
  <si>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</si>
  <si>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</si>
  <si>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</si>
  <si>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</si>
  <si>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</si>
  <si>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</si>
  <si>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</si>
  <si>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</si>
  <si>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</si>
  <si>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</si>
  <si>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</si>
  <si>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</si>
  <si>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</si>
  <si>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</si>
  <si>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</si>
  <si>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</si>
  <si>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</si>
  <si>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</si>
  <si>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</si>
  <si>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</si>
  <si>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</si>
  <si>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</si>
  <si>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</si>
  <si>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</si>
  <si>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</si>
  <si>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</si>
  <si>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</si>
  <si>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</si>
  <si>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</si>
  <si>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</si>
  <si>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</si>
  <si>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</si>
  <si>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</si>
  <si>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</si>
  <si>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</si>
  <si>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</si>
  <si>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</si>
  <si>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</si>
  <si>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</si>
  <si>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</si>
  <si>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</si>
  <si>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</si>
  <si>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</si>
  <si>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</si>
  <si>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</si>
  <si>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</si>
  <si>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</si>
  <si>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</si>
  <si>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</si>
  <si>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</si>
  <si>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</si>
  <si>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</si>
  <si>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</si>
  <si>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</si>
  <si>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</si>
  <si>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</si>
  <si>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</si>
  <si>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</si>
  <si>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</si>
  <si>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</si>
  <si>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</si>
  <si>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</si>
  <si>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</si>
  <si>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</si>
  <si>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</si>
  <si>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</si>
  <si>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</si>
  <si>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</si>
  <si>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</si>
  <si>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</si>
  <si>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</si>
  <si>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</si>
  <si>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</si>
  <si>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</si>
  <si>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</si>
  <si>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</si>
  <si>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</si>
  <si>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</si>
  <si>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</si>
  <si>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</si>
  <si>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</si>
  <si>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</si>
  <si>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</si>
  <si>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</si>
  <si>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</si>
  <si>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</si>
  <si>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</si>
  <si>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</si>
  <si>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</si>
  <si>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</si>
  <si>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</si>
  <si>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</si>
  <si>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</si>
  <si>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</si>
  <si>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</si>
  <si>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</si>
  <si>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</si>
  <si>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</si>
  <si>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</si>
  <si>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</si>
  <si>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</si>
  <si>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</si>
  <si>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</si>
  <si>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</si>
  <si>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</si>
  <si>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</si>
  <si>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</si>
  <si>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</si>
  <si>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</si>
  <si>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</si>
  <si>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</si>
  <si>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</si>
  <si>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</si>
  <si>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</si>
  <si>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</si>
  <si>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</si>
  <si>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</si>
  <si>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</si>
  <si>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</si>
  <si>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</si>
  <si>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</si>
  <si>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</si>
  <si>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</si>
  <si>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</si>
  <si>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</si>
  <si>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</si>
  <si>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</si>
  <si>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</si>
  <si>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</si>
  <si>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</si>
  <si>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</si>
  <si>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</si>
  <si>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</si>
  <si>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</si>
  <si>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</si>
  <si>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</si>
  <si>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</si>
  <si>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</si>
  <si>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</si>
  <si>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</si>
  <si>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</si>
  <si>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</si>
  <si>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</si>
  <si>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</si>
  <si>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</si>
  <si>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</si>
  <si>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</si>
  <si>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</si>
  <si>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</si>
  <si>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</si>
  <si>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</si>
  <si>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</si>
  <si>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</si>
  <si>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</si>
  <si>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</si>
  <si>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</si>
  <si>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</si>
  <si>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</si>
  <si>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</si>
  <si>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</si>
  <si>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</si>
  <si>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</si>
  <si>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</si>
  <si>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</si>
  <si>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</si>
  <si>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</si>
  <si>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</si>
  <si>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</si>
  <si>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</si>
  <si>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</si>
  <si>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</si>
  <si>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</si>
  <si>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</si>
  <si>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</si>
  <si>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</si>
  <si>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</si>
  <si>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</si>
  <si>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</si>
  <si>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</si>
  <si>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</si>
  <si>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</si>
  <si>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</si>
  <si>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</si>
  <si>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</si>
  <si>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</si>
  <si>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</si>
  <si>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</si>
  <si>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</si>
  <si>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</si>
  <si>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</si>
  <si>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</si>
  <si>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</si>
  <si>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</si>
  <si>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</si>
  <si>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</si>
  <si>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</si>
  <si>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</si>
  <si>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</si>
  <si>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</si>
  <si>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</si>
  <si>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</si>
  <si>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</si>
  <si>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</si>
  <si>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</si>
  <si>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</si>
  <si>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</si>
  <si>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</si>
  <si>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</si>
  <si>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</si>
  <si>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</si>
  <si>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</si>
  <si>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</si>
  <si>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</si>
  <si>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</si>
  <si>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</si>
  <si>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</si>
  <si>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</si>
  <si>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</si>
  <si>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</si>
  <si>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</si>
  <si>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</si>
  <si>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</si>
  <si>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</si>
  <si>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</si>
  <si>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</si>
  <si>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</si>
  <si>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</si>
  <si>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</si>
  <si>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</si>
  <si>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</si>
  <si>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</si>
  <si>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</si>
  <si>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</si>
  <si>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</si>
  <si>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</si>
  <si>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</si>
  <si>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</si>
  <si>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</si>
  <si>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</si>
  <si>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</si>
  <si>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</si>
  <si>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</si>
  <si>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</si>
  <si>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</si>
  <si>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</si>
  <si>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</si>
  <si>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</si>
  <si>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</si>
  <si>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</si>
  <si>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</si>
  <si>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</si>
  <si>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</si>
  <si>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</si>
  <si>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</si>
  <si>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</si>
  <si>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</si>
  <si>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</si>
  <si>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</si>
  <si>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</si>
  <si>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</si>
  <si>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</si>
  <si>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</si>
  <si>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</si>
  <si>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</si>
  <si>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</si>
  <si>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</si>
  <si>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</si>
  <si>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</si>
  <si>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</si>
  <si>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</si>
  <si>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</si>
  <si>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</si>
  <si>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</si>
  <si>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</si>
  <si>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</si>
  <si>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</si>
  <si>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</si>
  <si>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</si>
  <si>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</si>
  <si>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</si>
  <si>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</si>
  <si>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</si>
  <si>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</si>
  <si>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</si>
  <si>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</si>
  <si>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</si>
  <si>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</si>
  <si>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</si>
  <si>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</si>
  <si>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</si>
  <si>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</si>
  <si>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</si>
  <si>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</si>
  <si>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</si>
  <si>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</si>
  <si>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</si>
  <si>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</si>
  <si>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</si>
  <si>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</si>
  <si>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</si>
  <si>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</si>
  <si>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</si>
  <si>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</si>
  <si>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</si>
  <si>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</si>
  <si>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</si>
  <si>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</si>
  <si>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</si>
  <si>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</si>
  <si>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</si>
  <si>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</si>
  <si>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</si>
  <si>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</si>
  <si>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</si>
  <si>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</si>
  <si>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</si>
  <si>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</si>
  <si>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</si>
  <si>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</si>
  <si>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</si>
  <si>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</si>
  <si>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</si>
  <si>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</si>
  <si>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</si>
  <si>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</si>
  <si>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</si>
  <si>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</si>
  <si>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</si>
  <si>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</si>
  <si>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</si>
  <si>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</si>
  <si>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</si>
  <si>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</si>
  <si>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</si>
  <si>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</si>
  <si>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</si>
  <si>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</si>
  <si>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</si>
  <si>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</si>
  <si>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</si>
  <si>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</si>
  <si>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</si>
  <si>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</si>
  <si>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</si>
  <si>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</si>
  <si>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</si>
  <si>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</si>
  <si>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</si>
  <si>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</si>
  <si>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</si>
  <si>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</si>
  <si>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</si>
  <si>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</si>
  <si>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</si>
  <si>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</si>
  <si>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</si>
  <si>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</si>
  <si>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</si>
  <si>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</si>
  <si>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</si>
  <si>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</si>
  <si>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</si>
  <si>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</si>
  <si>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</si>
  <si>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</si>
  <si>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</si>
  <si>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</si>
  <si>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</si>
  <si>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</si>
  <si>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</si>
  <si>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</si>
  <si>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</si>
  <si>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</si>
  <si>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</si>
  <si>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</si>
  <si>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</si>
  <si>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</si>
  <si>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</si>
  <si>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</si>
  <si>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</si>
  <si>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</si>
  <si>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</si>
  <si>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</si>
  <si>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</si>
  <si>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</si>
  <si>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</si>
  <si>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</si>
  <si>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</si>
  <si>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</si>
  <si>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</si>
  <si>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</si>
  <si>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</si>
  <si>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</si>
  <si>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</si>
  <si>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</si>
  <si>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</si>
  <si>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</si>
  <si>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</si>
  <si>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</si>
  <si>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</si>
  <si>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</si>
  <si>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</si>
  <si>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</si>
  <si>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</si>
  <si>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</si>
  <si>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</si>
  <si>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</si>
  <si>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</si>
  <si>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</si>
  <si>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</si>
  <si>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</si>
  <si>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</si>
  <si>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</si>
  <si>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</si>
  <si>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</si>
  <si>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</si>
  <si>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</si>
  <si>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</si>
  <si>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</si>
  <si>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</si>
  <si>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</si>
  <si>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</si>
  <si>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</si>
  <si>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</si>
  <si>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</si>
  <si>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</si>
  <si>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</si>
  <si>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</si>
  <si>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</si>
  <si>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</si>
  <si>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</si>
  <si>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</si>
  <si>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</si>
  <si>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</si>
  <si>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</si>
  <si>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</si>
  <si>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</si>
  <si>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</si>
  <si>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</si>
  <si>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</si>
  <si>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</si>
  <si>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</si>
  <si>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</si>
  <si>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</si>
  <si>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</si>
  <si>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</si>
  <si>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</si>
  <si>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</si>
  <si>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</si>
  <si>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</si>
  <si>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</si>
  <si>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</si>
  <si>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</si>
  <si>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</si>
  <si>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</si>
  <si>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</si>
  <si>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</si>
  <si>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</si>
  <si>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</si>
  <si>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</si>
  <si>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</si>
  <si>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</si>
  <si>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</si>
  <si>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</si>
  <si>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</si>
  <si>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</si>
  <si>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</si>
  <si>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</si>
  <si>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</si>
  <si>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</si>
  <si>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</si>
  <si>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</si>
  <si>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</si>
  <si>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</si>
  <si>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</si>
  <si>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</si>
  <si>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</si>
  <si>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</si>
  <si>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</si>
  <si>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</si>
  <si>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</si>
  <si>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</si>
  <si>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</si>
  <si>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</si>
  <si>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</si>
  <si>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</si>
  <si>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</si>
  <si>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</si>
  <si>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</si>
  <si>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</si>
  <si>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</si>
  <si>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</si>
  <si>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</si>
  <si>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</si>
  <si>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</si>
  <si>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</si>
  <si>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</si>
  <si>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</si>
  <si>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</si>
  <si>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</si>
  <si>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</si>
  <si>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</si>
  <si>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</si>
  <si>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</si>
  <si>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</si>
  <si>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</si>
  <si>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</si>
  <si>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</si>
  <si>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</si>
  <si>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</si>
  <si>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</si>
  <si>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</si>
  <si>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</si>
  <si>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</si>
  <si>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</si>
  <si>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</si>
  <si>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</si>
  <si>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</si>
  <si>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</si>
  <si>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</si>
  <si>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</si>
  <si>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</si>
  <si>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</si>
  <si>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</si>
  <si>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</si>
  <si>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</si>
  <si>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</si>
  <si>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</si>
  <si>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</si>
  <si>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</si>
  <si>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</si>
  <si>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</si>
  <si>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</si>
  <si>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</si>
  <si>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</si>
  <si>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</si>
  <si>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</si>
  <si>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</si>
  <si>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</si>
  <si>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</si>
  <si>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</si>
  <si>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</si>
  <si>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</si>
  <si>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</si>
  <si>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</si>
  <si>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</si>
  <si>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</si>
  <si>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</si>
  <si>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</si>
  <si>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</si>
  <si>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</si>
  <si>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</si>
  <si>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</si>
  <si>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</si>
  <si>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</si>
  <si>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</si>
  <si>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</si>
  <si>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</si>
  <si>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</si>
  <si>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</si>
  <si>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</si>
  <si>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</si>
  <si>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</si>
  <si>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</si>
  <si>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</si>
  <si>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</si>
  <si>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</si>
  <si>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</si>
  <si>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</si>
  <si>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</si>
  <si>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</si>
  <si>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</si>
  <si>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</si>
  <si>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</si>
  <si>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</si>
  <si>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</si>
  <si>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</si>
  <si>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</si>
  <si>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</si>
  <si>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</si>
  <si>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</si>
  <si>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</si>
  <si>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</si>
  <si>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</si>
  <si>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</si>
  <si>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</si>
  <si>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</si>
  <si>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</si>
  <si>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</si>
  <si>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</si>
  <si>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</si>
  <si>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</si>
  <si>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</si>
  <si>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</si>
  <si>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</si>
  <si>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</si>
  <si>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</si>
  <si>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</si>
  <si>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</si>
  <si>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</si>
  <si>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</si>
  <si>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</si>
  <si>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</si>
  <si>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</si>
  <si>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</si>
  <si>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</si>
  <si>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</si>
  <si>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</si>
  <si>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</si>
  <si>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</si>
  <si>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</si>
  <si>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</si>
  <si>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</si>
  <si>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</si>
  <si>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</si>
  <si>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</si>
  <si>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</si>
  <si>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</si>
  <si>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</si>
  <si>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</si>
  <si>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</si>
  <si>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</si>
  <si>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</si>
  <si>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</si>
  <si>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</si>
  <si>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</si>
  <si>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</si>
  <si>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</si>
  <si>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</si>
  <si>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</si>
  <si>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</si>
  <si>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</si>
  <si>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</si>
  <si>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</si>
  <si>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</si>
  <si>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</si>
  <si>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</si>
  <si>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</si>
  <si>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</si>
  <si>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</si>
  <si>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</si>
  <si>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</si>
  <si>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</si>
  <si>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</si>
  <si>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</si>
  <si>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</si>
  <si>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</si>
  <si>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</si>
  <si>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</si>
  <si>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</si>
  <si>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</si>
  <si>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</si>
  <si>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</si>
  <si>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</si>
  <si>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</si>
  <si>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</si>
  <si>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</si>
  <si>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</si>
  <si>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</si>
  <si>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</si>
  <si>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</si>
  <si>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</si>
  <si>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</si>
  <si>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</si>
  <si>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</si>
  <si>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</si>
  <si>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</si>
  <si>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</si>
  <si>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</si>
  <si>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</si>
  <si>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</si>
  <si>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</si>
  <si>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</si>
  <si>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</si>
  <si>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</si>
  <si>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</si>
  <si>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</si>
  <si>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</si>
  <si>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</si>
  <si>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</si>
  <si>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</si>
  <si>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</si>
  <si>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</si>
  <si>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</si>
  <si>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</si>
  <si>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</si>
  <si>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</si>
  <si>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</si>
  <si>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</si>
  <si>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</si>
  <si>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</si>
  <si>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</si>
  <si>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</si>
  <si>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</si>
  <si>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</si>
  <si>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</si>
  <si>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</si>
  <si>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</si>
  <si>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</si>
  <si>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</si>
  <si>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</si>
  <si>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</si>
  <si>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</si>
  <si>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</si>
  <si>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</si>
  <si>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</si>
  <si>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</si>
  <si>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</si>
  <si>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</si>
  <si>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</si>
  <si>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</si>
  <si>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</si>
  <si>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</si>
  <si>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</si>
  <si>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</si>
  <si>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</si>
  <si>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</si>
  <si>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</si>
  <si>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</si>
  <si>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</si>
  <si>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</si>
  <si>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</si>
  <si>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</si>
  <si>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</si>
  <si>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</si>
  <si>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</si>
  <si>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</si>
  <si>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</si>
  <si>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</si>
  <si>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</si>
  <si>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</si>
  <si>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</si>
  <si>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</si>
  <si>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</si>
  <si>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</si>
  <si>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</si>
  <si>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</si>
  <si>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</si>
  <si>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</si>
  <si>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</si>
  <si>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</si>
  <si>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</si>
  <si>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</si>
  <si>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</si>
  <si>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</si>
  <si>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</si>
  <si>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</si>
  <si>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</si>
  <si>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</si>
  <si>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</si>
  <si>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</si>
  <si>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</si>
  <si>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</si>
  <si>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</si>
  <si>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</si>
  <si>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</si>
  <si>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</si>
  <si>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</si>
  <si>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</si>
  <si>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</si>
  <si>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</si>
  <si>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</si>
  <si>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</si>
  <si>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</si>
  <si>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</si>
  <si>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</si>
  <si>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</si>
  <si>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</si>
  <si>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</si>
  <si>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</si>
  <si>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</si>
  <si>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</si>
  <si>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</si>
  <si>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</si>
  <si>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</si>
  <si>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</si>
  <si>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</si>
  <si>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</si>
  <si>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</si>
  <si>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</si>
  <si>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</si>
  <si>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</si>
  <si>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</si>
  <si>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</si>
  <si>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</si>
  <si>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</si>
  <si>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</si>
  <si>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</si>
  <si>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</si>
  <si>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</si>
  <si>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</si>
  <si>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</si>
  <si>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</si>
  <si>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</si>
  <si>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</si>
  <si>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</si>
  <si>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</si>
  <si>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</si>
  <si>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</si>
  <si>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</si>
  <si>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</si>
  <si>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</si>
  <si>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</si>
  <si>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</si>
  <si>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</si>
  <si>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</si>
  <si>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</si>
  <si>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</si>
  <si>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</si>
  <si>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</si>
  <si>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</si>
  <si>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</si>
  <si>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</si>
  <si>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</si>
  <si>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</si>
  <si>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</si>
  <si>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</si>
  <si>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</si>
  <si>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</si>
  <si>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</si>
  <si>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</si>
  <si>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</si>
  <si>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</si>
  <si>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</si>
  <si>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</si>
  <si>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</si>
  <si>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</si>
  <si>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</si>
  <si>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</si>
  <si>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</si>
  <si>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</si>
  <si>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</si>
  <si>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</si>
  <si>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</si>
  <si>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</si>
  <si>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</si>
  <si>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</si>
  <si>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</si>
  <si>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</si>
  <si>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</si>
  <si>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</si>
  <si>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</si>
  <si>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</si>
  <si>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</si>
  <si>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</si>
  <si>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</si>
  <si>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</si>
  <si>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</si>
  <si>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</si>
  <si>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</si>
  <si>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</si>
  <si>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</si>
  <si>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</si>
  <si>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</si>
  <si>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</si>
  <si>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</si>
  <si>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</si>
  <si>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</si>
  <si>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</si>
  <si>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</si>
  <si>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</si>
  <si>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</si>
  <si>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</si>
  <si>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</si>
  <si>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</si>
  <si>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</si>
  <si>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</si>
  <si>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</si>
  <si>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</si>
  <si>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</si>
  <si>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</si>
  <si>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</si>
  <si>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</si>
  <si>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</si>
  <si>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</si>
  <si>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</si>
  <si>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</si>
  <si>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</si>
  <si>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</si>
  <si>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</si>
  <si>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</si>
  <si>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</si>
  <si>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</si>
  <si>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</si>
  <si>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</si>
  <si>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</si>
  <si>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</si>
  <si>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</si>
  <si>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</si>
  <si>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</si>
  <si>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</si>
  <si>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</si>
  <si>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</si>
  <si>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</si>
  <si>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</si>
  <si>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</si>
  <si>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</si>
  <si>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</si>
  <si>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</si>
  <si>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</si>
  <si>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</si>
  <si>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</si>
  <si>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</si>
  <si>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</si>
  <si>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</si>
  <si>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</si>
  <si>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</si>
  <si>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</si>
  <si>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</si>
  <si>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</si>
  <si>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</si>
  <si>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</si>
  <si>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</si>
  <si>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</si>
  <si>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</si>
  <si>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</si>
  <si>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</si>
  <si>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</si>
  <si>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</si>
  <si>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</si>
  <si>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</si>
  <si>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</si>
  <si>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</si>
  <si>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</si>
  <si>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</si>
  <si>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</si>
  <si>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</si>
  <si>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</si>
  <si>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</si>
  <si>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</si>
  <si>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</si>
  <si>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</si>
  <si>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</si>
  <si>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</si>
  <si>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</si>
  <si>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</si>
  <si>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</si>
  <si>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</si>
  <si>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</si>
  <si>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</si>
  <si>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</si>
  <si>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</si>
  <si>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</si>
  <si>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</si>
  <si>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</si>
  <si>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</si>
  <si>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</si>
  <si>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</si>
  <si>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</si>
  <si>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</si>
  <si>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</si>
  <si>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</si>
  <si>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</si>
  <si>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</si>
  <si>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</si>
  <si>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</si>
  <si>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</si>
  <si>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</si>
  <si>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</si>
  <si>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</si>
  <si>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</si>
  <si>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</si>
  <si>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</si>
  <si>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</si>
  <si>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</si>
  <si>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</si>
  <si>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</si>
  <si>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</si>
  <si>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</si>
  <si>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</si>
  <si>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</si>
  <si>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</si>
  <si>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</si>
  <si>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</si>
  <si>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</si>
  <si>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</si>
  <si>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</si>
  <si>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</si>
  <si>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</si>
  <si>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</si>
  <si>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</si>
  <si>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</si>
  <si>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</si>
  <si>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</si>
  <si>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</si>
  <si>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</si>
  <si>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</si>
  <si>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</si>
  <si>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</si>
  <si>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</si>
  <si>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</si>
  <si>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</si>
  <si>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</si>
  <si>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</si>
  <si>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</si>
  <si>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</si>
  <si>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</si>
  <si>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</si>
  <si>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</si>
  <si>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</si>
  <si>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</si>
  <si>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</si>
  <si>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</si>
  <si>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</si>
  <si>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</si>
  <si>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</si>
  <si>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</si>
  <si>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</si>
  <si>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</si>
  <si>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</si>
  <si>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</si>
  <si>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</si>
  <si>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</si>
  <si>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</si>
  <si>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</si>
  <si>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</si>
  <si>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</si>
  <si>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</si>
  <si>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</si>
  <si>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</si>
  <si>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</si>
  <si>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</si>
  <si>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</si>
  <si>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</si>
  <si>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</si>
  <si>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</si>
  <si>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</si>
  <si>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</si>
  <si>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</si>
  <si>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</si>
  <si>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</si>
  <si>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</si>
  <si>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</si>
  <si>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</si>
  <si>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</si>
  <si>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</si>
  <si>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</si>
  <si>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</si>
  <si>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</si>
  <si>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</si>
  <si>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</si>
  <si>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</si>
  <si>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</si>
  <si>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</si>
  <si>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</si>
  <si>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</si>
  <si>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</si>
  <si>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</si>
  <si>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</si>
  <si>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</si>
  <si>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</si>
  <si>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</si>
  <si>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</si>
  <si>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</si>
  <si>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</si>
  <si>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</si>
  <si>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</si>
  <si>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</si>
  <si>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</si>
  <si>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</si>
  <si>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</si>
  <si>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</si>
  <si>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</si>
  <si>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</si>
  <si>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</si>
  <si>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</si>
  <si>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</si>
  <si>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</si>
  <si>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</si>
  <si>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</si>
  <si>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</si>
  <si>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</si>
  <si>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</si>
  <si>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</si>
  <si>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</si>
  <si>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</si>
  <si>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</si>
  <si>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</si>
  <si>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</si>
  <si>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</si>
  <si>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</si>
  <si>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</si>
  <si>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</si>
  <si>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</si>
  <si>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</si>
  <si>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</si>
  <si>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</si>
  <si>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</si>
  <si>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</si>
  <si>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</si>
  <si>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</si>
  <si>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</si>
  <si>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</si>
  <si>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</si>
  <si>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</si>
  <si>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</si>
  <si>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</si>
  <si>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</si>
  <si>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</si>
  <si>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</si>
  <si>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</si>
  <si>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</si>
  <si>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</si>
  <si>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</si>
  <si>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</si>
  <si>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</si>
  <si>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</si>
  <si>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</si>
  <si>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</si>
  <si>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</si>
  <si>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</si>
  <si>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</si>
  <si>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</si>
  <si>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</si>
  <si>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</si>
  <si>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</si>
  <si>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</si>
  <si>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</si>
  <si>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</si>
  <si>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</si>
  <si>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</si>
  <si>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</si>
  <si>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</si>
  <si>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</si>
  <si>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</si>
  <si>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</si>
  <si>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</si>
  <si>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</si>
  <si>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</si>
  <si>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</si>
  <si>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</si>
  <si>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</si>
  <si>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</si>
  <si>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</si>
  <si>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</si>
  <si>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</si>
  <si>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</si>
  <si>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</si>
  <si>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</si>
  <si>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</si>
  <si>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</si>
  <si>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</si>
  <si>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</si>
  <si>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</si>
  <si>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</si>
  <si>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</si>
  <si>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</si>
  <si>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</si>
  <si>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</si>
  <si>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</si>
  <si>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</si>
  <si>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</si>
  <si>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</si>
  <si>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</si>
  <si>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</si>
  <si>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</si>
  <si>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</si>
  <si>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</si>
  <si>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</si>
  <si>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</si>
  <si>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</si>
  <si>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</si>
  <si>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</si>
  <si>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</si>
  <si>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</si>
  <si>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</si>
  <si>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</si>
  <si>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</si>
  <si>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</si>
  <si>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</si>
  <si>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</si>
  <si>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</si>
  <si>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</si>
  <si>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</si>
  <si>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</si>
  <si>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</si>
  <si>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</si>
  <si>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</si>
  <si>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</si>
  <si>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</si>
  <si>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</si>
  <si>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</si>
  <si>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</si>
  <si>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</si>
  <si>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</si>
  <si>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</si>
  <si>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</si>
  <si>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</si>
  <si>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</si>
  <si>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</si>
  <si>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</si>
  <si>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</si>
  <si>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</si>
  <si>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</si>
  <si>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</si>
  <si>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</si>
  <si>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</si>
  <si>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</si>
  <si>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</si>
  <si>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</si>
  <si>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</si>
  <si>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</si>
  <si>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</si>
  <si>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</si>
  <si>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</si>
  <si>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</si>
  <si>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</si>
  <si>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</si>
  <si>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</si>
  <si>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</si>
  <si>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</si>
  <si>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</si>
  <si>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</si>
  <si>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</si>
  <si>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</si>
  <si>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</si>
  <si>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</si>
  <si>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</si>
  <si>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</si>
  <si>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</si>
  <si>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</si>
  <si>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</si>
  <si>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</si>
  <si>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</si>
  <si>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</si>
  <si>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</si>
  <si>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</si>
  <si>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</si>
  <si>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</si>
  <si>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</si>
  <si>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</si>
  <si>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</si>
  <si>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</si>
  <si>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</si>
  <si>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</si>
  <si>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</si>
  <si>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</si>
  <si>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</si>
  <si>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</si>
  <si>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</si>
  <si>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</si>
  <si>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</si>
  <si>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</si>
  <si>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</si>
  <si>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</si>
  <si>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</si>
  <si>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</si>
  <si>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</si>
  <si>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</si>
  <si>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</si>
  <si>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</si>
  <si>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</si>
  <si>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</si>
  <si>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</si>
  <si>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</si>
  <si>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</si>
  <si>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</si>
  <si>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</si>
  <si>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</si>
  <si>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</si>
  <si>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</si>
  <si>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</si>
  <si>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</si>
  <si>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</si>
  <si>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</si>
  <si>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</si>
  <si>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</si>
  <si>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</si>
  <si>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</si>
  <si>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</si>
  <si>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</si>
  <si>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</si>
  <si>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</si>
  <si>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</si>
  <si>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</si>
  <si>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</si>
  <si>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</si>
  <si>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</si>
  <si>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</si>
  <si>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</si>
  <si>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</si>
  <si>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</si>
  <si>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</si>
  <si>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</si>
  <si>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</si>
  <si>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</si>
  <si>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</si>
  <si>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</si>
  <si>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</si>
  <si>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</si>
  <si>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</si>
  <si>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</si>
  <si>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</si>
  <si>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</si>
  <si>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</si>
  <si>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</si>
  <si>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</si>
  <si>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</si>
  <si>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</si>
  <si>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</si>
  <si>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</si>
  <si>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</si>
  <si>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</si>
  <si>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</si>
  <si>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</si>
  <si>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</si>
  <si>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</si>
  <si>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</si>
  <si>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</si>
  <si>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</si>
  <si>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</si>
  <si>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</si>
  <si>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</si>
  <si>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</si>
  <si>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</si>
  <si>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</si>
  <si>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</si>
  <si>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</si>
  <si>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</si>
  <si>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</si>
  <si>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</si>
  <si>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</si>
  <si>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</si>
  <si>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</si>
  <si>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</si>
  <si>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</si>
  <si>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</si>
  <si>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</si>
  <si>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</si>
  <si>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</si>
  <si>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</si>
  <si>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</si>
  <si>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</si>
  <si>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</si>
  <si>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</si>
  <si>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</si>
  <si>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</si>
  <si>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</si>
  <si>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</si>
  <si>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</si>
  <si>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</si>
  <si>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</si>
  <si>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</si>
  <si>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</si>
  <si>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</si>
  <si>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</si>
  <si>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</si>
  <si>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</si>
  <si>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</si>
  <si>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</si>
  <si>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</si>
  <si>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</si>
  <si>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</si>
  <si>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</si>
  <si>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</si>
  <si>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</si>
  <si>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</si>
  <si>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</si>
  <si>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</si>
  <si>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</si>
  <si>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</si>
  <si>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</si>
  <si>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</si>
  <si>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</si>
  <si>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</si>
  <si>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</si>
  <si>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</si>
  <si>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</si>
  <si>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</si>
  <si>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</si>
  <si>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</si>
  <si>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</si>
  <si>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</si>
  <si>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</si>
  <si>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</si>
  <si>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</si>
  <si>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</si>
  <si>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</si>
  <si>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</si>
  <si>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</si>
  <si>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</si>
  <si>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</si>
  <si>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</si>
  <si>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</si>
  <si>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</si>
  <si>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</si>
  <si>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</si>
  <si>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</si>
  <si>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</si>
  <si>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</si>
  <si>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</si>
  <si>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</si>
  <si>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</si>
  <si>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</si>
  <si>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</si>
  <si>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</si>
  <si>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</si>
  <si>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</si>
  <si>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</si>
  <si>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</si>
  <si>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</si>
  <si>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</si>
  <si>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</si>
  <si>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</si>
  <si>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</si>
  <si>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</si>
  <si>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</si>
  <si>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</si>
  <si>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</si>
  <si>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</si>
  <si>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</si>
  <si>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</si>
  <si>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</si>
  <si>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</si>
  <si>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</si>
  <si>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</si>
  <si>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</si>
  <si>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</si>
  <si>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</si>
  <si>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</si>
  <si>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</si>
  <si>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</si>
  <si>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</si>
  <si>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</si>
  <si>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</si>
  <si>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</si>
  <si>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</si>
  <si>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</si>
  <si>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</si>
  <si>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</si>
  <si>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</si>
  <si>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</si>
  <si>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</si>
  <si>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</si>
  <si>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</si>
  <si>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</si>
  <si>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</si>
  <si>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</si>
  <si>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</si>
  <si>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</si>
  <si>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</si>
  <si>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</si>
  <si>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</si>
  <si>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</si>
  <si>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</si>
  <si>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</si>
  <si>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</si>
  <si>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</si>
  <si>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</si>
  <si>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</si>
  <si>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</si>
  <si>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</si>
  <si>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</si>
  <si>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</si>
  <si>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</si>
  <si>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</si>
  <si>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</si>
  <si>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</si>
  <si>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</si>
  <si>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</si>
  <si>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</si>
  <si>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</si>
  <si>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</si>
  <si>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</si>
  <si>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</si>
  <si>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</si>
  <si>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</si>
  <si>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</si>
  <si>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</si>
  <si>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</si>
  <si>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</si>
  <si>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</si>
  <si>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</si>
  <si>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</si>
  <si>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</si>
  <si>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</si>
  <si>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</si>
  <si>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</si>
  <si>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</si>
  <si>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</si>
  <si>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</si>
  <si>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</si>
  <si>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</si>
  <si>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</si>
  <si>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</si>
  <si>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</si>
  <si>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</si>
  <si>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</si>
  <si>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</si>
  <si>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</si>
  <si>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</si>
  <si>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</si>
  <si>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</si>
  <si>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</si>
  <si>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</si>
  <si>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</si>
  <si>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</si>
  <si>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</si>
  <si>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</si>
  <si>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</si>
  <si>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</si>
  <si>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</si>
  <si>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</si>
  <si>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</si>
  <si>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</si>
  <si>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</si>
  <si>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</si>
  <si>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</si>
  <si>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</si>
  <si>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</si>
  <si>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</si>
  <si>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</si>
  <si>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</si>
  <si>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</si>
  <si>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</si>
  <si>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</si>
  <si>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</si>
  <si>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</si>
  <si>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</si>
  <si>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</si>
  <si>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</si>
  <si>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</si>
  <si>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</si>
  <si>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</si>
  <si>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</si>
  <si>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</si>
  <si>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</si>
  <si>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</si>
  <si>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</si>
  <si>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</si>
  <si>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</si>
  <si>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</si>
  <si>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</si>
  <si>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</si>
  <si>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</si>
  <si>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</si>
  <si>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</si>
  <si>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</si>
  <si>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</si>
  <si>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</si>
  <si>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</si>
  <si>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</si>
  <si>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</si>
  <si>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</si>
  <si>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</si>
  <si>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</si>
  <si>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</si>
  <si>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</si>
  <si>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</si>
  <si>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</si>
  <si>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</si>
  <si>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</si>
  <si>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</si>
  <si>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</si>
  <si>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</si>
  <si>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</si>
  <si>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</si>
  <si>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</si>
  <si>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</si>
  <si>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</si>
  <si>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</si>
  <si>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</si>
  <si>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</si>
  <si>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</si>
  <si>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</si>
  <si>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</si>
  <si>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</si>
  <si>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</si>
  <si>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</si>
  <si>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</si>
  <si>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</si>
  <si>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</si>
  <si>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</si>
  <si>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</si>
  <si>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</si>
  <si>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</si>
  <si>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</si>
  <si>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</si>
  <si>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</si>
  <si>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</si>
  <si>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</si>
  <si>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</si>
  <si>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</si>
  <si>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</si>
  <si>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</si>
  <si>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</si>
  <si>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</si>
  <si>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</si>
  <si>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</si>
  <si>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</si>
  <si>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</si>
  <si>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</si>
  <si>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</si>
  <si>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</si>
  <si>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</si>
  <si>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</si>
  <si>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</si>
  <si>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</si>
  <si>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</si>
  <si>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</si>
  <si>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</si>
  <si>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</si>
  <si>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</si>
  <si>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</si>
  <si>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</si>
  <si>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</si>
  <si>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</si>
  <si>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</si>
  <si>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</si>
  <si>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</si>
  <si>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</si>
  <si>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</si>
  <si>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</si>
  <si>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</si>
  <si>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</si>
  <si>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</si>
  <si>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</si>
  <si>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</si>
  <si>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</si>
  <si>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</si>
  <si>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</si>
  <si>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</si>
  <si>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</si>
  <si>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</si>
  <si>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</si>
  <si>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</si>
  <si>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</si>
  <si>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</si>
  <si>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</si>
  <si>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</si>
  <si>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</si>
  <si>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</si>
  <si>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</si>
  <si>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</si>
  <si>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</si>
  <si>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</si>
  <si>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</si>
  <si>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</si>
  <si>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</si>
  <si>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</si>
  <si>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</si>
  <si>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</si>
  <si>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</si>
  <si>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</si>
  <si>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</si>
  <si>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</si>
  <si>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</si>
  <si>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</si>
  <si>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</si>
  <si>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</si>
  <si>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</si>
  <si>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</si>
  <si>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</si>
  <si>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</si>
  <si>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</si>
  <si>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</si>
  <si>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</si>
  <si>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</si>
  <si>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</si>
  <si>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</si>
  <si>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</si>
  <si>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</si>
  <si>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</si>
  <si>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</si>
  <si>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</si>
  <si>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</si>
  <si>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</si>
  <si>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</si>
  <si>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</si>
  <si>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</si>
  <si>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</si>
  <si>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</si>
  <si>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</si>
  <si>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</si>
  <si>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</si>
  <si>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</si>
  <si>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</si>
  <si>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</si>
  <si>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</si>
  <si>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</si>
  <si>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</si>
  <si>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</si>
  <si>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</si>
  <si>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</si>
  <si>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</si>
  <si>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</si>
  <si>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</si>
  <si>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</si>
  <si>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</si>
  <si>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</si>
  <si>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</si>
  <si>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</si>
  <si>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</si>
  <si>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</si>
  <si>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</si>
  <si>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</si>
  <si>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</si>
  <si>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</si>
  <si>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</si>
  <si>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</si>
  <si>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</si>
  <si>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</si>
  <si>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</si>
  <si>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</si>
  <si>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</si>
  <si>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</si>
  <si>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</si>
  <si>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</si>
  <si>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</si>
  <si>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</si>
  <si>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</si>
  <si>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</si>
  <si>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</si>
  <si>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</si>
  <si>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</si>
  <si>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</si>
  <si>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</si>
  <si>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</si>
  <si>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</si>
  <si>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</si>
  <si>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</si>
  <si>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</si>
  <si>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</si>
  <si>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</si>
  <si>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</si>
  <si>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</si>
  <si>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</si>
  <si>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</si>
  <si>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</si>
  <si>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</si>
  <si>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</si>
  <si>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</si>
  <si>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</si>
  <si>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</si>
  <si>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</si>
  <si>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</si>
  <si>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</si>
  <si>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</si>
  <si>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</si>
  <si>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</si>
  <si>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</si>
  <si>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</si>
  <si>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</si>
  <si>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</si>
  <si>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</si>
  <si>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</si>
  <si>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</si>
  <si>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</si>
  <si>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</si>
  <si>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</si>
  <si>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</si>
  <si>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</si>
  <si>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</si>
  <si>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</si>
  <si>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</si>
  <si>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</si>
  <si>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</si>
  <si>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</si>
  <si>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</si>
  <si>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</si>
  <si>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</si>
  <si>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</si>
  <si>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</si>
  <si>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</si>
  <si>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</si>
  <si>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</si>
  <si>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</si>
  <si>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</si>
  <si>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</si>
  <si>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</si>
  <si>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</si>
  <si>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</si>
  <si>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</si>
  <si>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</si>
  <si>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</si>
  <si>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</si>
  <si>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</si>
  <si>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</si>
  <si>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</si>
  <si>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</si>
  <si>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</si>
  <si>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</si>
  <si>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</si>
  <si>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</si>
  <si>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</si>
  <si>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</si>
  <si>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</si>
  <si>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</si>
  <si>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</si>
  <si>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</si>
  <si>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</si>
  <si>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</si>
  <si>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</si>
  <si>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</si>
  <si>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</si>
  <si>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</si>
  <si>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</si>
  <si>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</si>
  <si>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</si>
  <si>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</si>
  <si>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</si>
  <si>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</si>
  <si>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</si>
  <si>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</si>
  <si>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</si>
  <si>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</si>
  <si>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</si>
  <si>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</si>
  <si>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</si>
  <si>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</si>
  <si>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</si>
  <si>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</si>
  <si>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</si>
  <si>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</si>
  <si>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</si>
  <si>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</si>
  <si>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</si>
  <si>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</si>
  <si>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</si>
  <si>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</si>
  <si>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</si>
  <si>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</si>
  <si>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</si>
  <si>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</si>
  <si>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</si>
  <si>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</si>
  <si>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</si>
  <si>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</si>
  <si>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</si>
  <si>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</si>
  <si>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</si>
  <si>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</si>
  <si>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</si>
  <si>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</si>
  <si>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</si>
  <si>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</si>
  <si>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</si>
  <si>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</si>
  <si>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</si>
  <si>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</si>
  <si>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</si>
  <si>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</si>
  <si>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</si>
  <si>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</si>
  <si>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</si>
  <si>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</si>
  <si>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</si>
  <si>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</si>
  <si>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</si>
  <si>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</si>
  <si>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</si>
  <si>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</si>
  <si>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</si>
  <si>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</si>
  <si>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</si>
  <si>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</si>
  <si>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</si>
  <si>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</si>
  <si>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</si>
  <si>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</si>
  <si>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</si>
  <si>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</si>
  <si>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</si>
  <si>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</si>
  <si>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</si>
  <si>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</si>
  <si>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</si>
  <si>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</si>
  <si>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</si>
  <si>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</si>
  <si>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</si>
  <si>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</si>
  <si>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</si>
  <si>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</si>
  <si>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</si>
  <si>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</si>
  <si>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</si>
  <si>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</si>
  <si>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</si>
  <si>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</si>
  <si>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</si>
  <si>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</si>
  <si>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</si>
  <si>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</si>
  <si>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</si>
  <si>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</si>
  <si>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</si>
  <si>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</si>
  <si>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</si>
  <si>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</si>
  <si>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</si>
  <si>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</si>
  <si>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</si>
  <si>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</si>
  <si>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</si>
  <si>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</si>
  <si>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</si>
  <si>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</si>
  <si>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</si>
  <si>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</si>
  <si>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</si>
  <si>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</si>
  <si>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</si>
  <si>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</si>
  <si>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</si>
  <si>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</si>
  <si>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</si>
  <si>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</si>
  <si>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</si>
  <si>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</si>
  <si>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</si>
  <si>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</si>
  <si>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</si>
  <si>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</si>
  <si>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</si>
  <si>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</si>
  <si>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</si>
  <si>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</si>
  <si>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</si>
  <si>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</si>
  <si>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</si>
  <si>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</si>
  <si>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</si>
  <si>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</si>
  <si>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</si>
  <si>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</si>
  <si>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</si>
  <si>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</si>
  <si>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</si>
  <si>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</si>
  <si>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</si>
  <si>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</si>
  <si>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</si>
  <si>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</si>
  <si>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</si>
  <si>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</si>
  <si>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</si>
  <si>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</si>
  <si>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</si>
  <si>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</si>
  <si>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</si>
  <si>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</si>
  <si>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</si>
  <si>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</si>
  <si>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</si>
  <si>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</si>
  <si>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</si>
  <si>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</si>
  <si>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</si>
  <si>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</si>
  <si>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</si>
  <si>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</si>
  <si>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</si>
  <si>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</si>
  <si>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</si>
  <si>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</si>
  <si>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</si>
  <si>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</si>
  <si>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</si>
  <si>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</si>
  <si>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</si>
  <si>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</si>
  <si>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</si>
  <si>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</si>
  <si>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</si>
  <si>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</si>
  <si>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</si>
  <si>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</si>
  <si>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</si>
  <si>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</si>
  <si>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</si>
  <si>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</si>
  <si>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</si>
  <si>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</si>
  <si>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</si>
  <si>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</si>
  <si>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</si>
  <si>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</si>
  <si>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</si>
  <si>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</si>
  <si>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</si>
  <si>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</si>
  <si>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</si>
  <si>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</si>
  <si>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</si>
  <si>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</si>
  <si>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</si>
  <si>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</si>
  <si>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</si>
  <si>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</si>
  <si>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</si>
  <si>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</si>
  <si>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</si>
  <si>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</si>
  <si>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</si>
  <si>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</si>
  <si>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</si>
  <si>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</si>
  <si>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</si>
  <si>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</si>
  <si>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</si>
  <si>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</si>
  <si>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</si>
  <si>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</si>
  <si>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</si>
  <si>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</si>
  <si>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</si>
  <si>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</si>
  <si>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</si>
  <si>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</si>
  <si>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</si>
  <si>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</si>
  <si>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</si>
  <si>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</si>
  <si>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</si>
  <si>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</si>
  <si>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</si>
  <si>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</si>
  <si>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</si>
  <si>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</si>
  <si>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</si>
  <si>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</si>
  <si>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</si>
  <si>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</si>
  <si>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</si>
  <si>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</si>
  <si>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</si>
  <si>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</si>
  <si>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</si>
  <si>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</si>
  <si>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</si>
  <si>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</si>
  <si>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</si>
  <si>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</si>
  <si>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</si>
  <si>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</si>
  <si>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</si>
  <si>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</si>
  <si>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</si>
  <si>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</si>
  <si>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</si>
  <si>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</si>
  <si>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</si>
  <si>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</si>
  <si>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</si>
  <si>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</si>
  <si>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</si>
  <si>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</si>
  <si>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</si>
  <si>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</si>
  <si>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</si>
  <si>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</si>
  <si>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</si>
  <si>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</si>
  <si>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</si>
  <si>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</si>
  <si>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</si>
  <si>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</si>
  <si>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</si>
  <si>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</si>
  <si>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</si>
  <si>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</si>
  <si>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</si>
  <si>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</si>
  <si>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</si>
  <si>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</si>
  <si>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</si>
  <si>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</si>
  <si>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</si>
  <si>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</si>
  <si>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</si>
  <si>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</si>
  <si>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</si>
  <si>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</si>
  <si>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</si>
  <si>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</si>
  <si>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</si>
  <si>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</si>
  <si>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</si>
  <si>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</si>
  <si>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</si>
  <si>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</si>
  <si>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</si>
  <si>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</si>
  <si>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</si>
  <si>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</si>
  <si>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</si>
  <si>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</si>
  <si>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</si>
  <si>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</si>
  <si>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</si>
  <si>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</si>
  <si>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</si>
  <si>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</si>
  <si>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</si>
  <si>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</si>
  <si>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</si>
  <si>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</si>
  <si>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</si>
  <si>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</si>
  <si>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</si>
  <si>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</si>
  <si>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</si>
  <si>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</si>
  <si>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</si>
  <si>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</si>
  <si>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</si>
  <si>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</si>
  <si>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</si>
  <si>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</si>
  <si>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</si>
  <si>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</si>
  <si>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</si>
  <si>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</si>
  <si>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</si>
  <si>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</si>
  <si>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</si>
  <si>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</si>
  <si>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</si>
  <si>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</si>
  <si>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</si>
  <si>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</si>
  <si>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</si>
  <si>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</si>
  <si>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</si>
  <si>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</si>
  <si>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</si>
  <si>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</si>
  <si>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</si>
  <si>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</si>
  <si>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</si>
  <si>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</si>
  <si>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</si>
  <si>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</si>
  <si>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</si>
  <si>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</si>
  <si>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</si>
  <si>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</si>
  <si>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</si>
  <si>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</si>
  <si>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</si>
  <si>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</si>
  <si>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</si>
  <si>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</si>
  <si>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</si>
  <si>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</si>
  <si>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</si>
  <si>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</si>
  <si>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</si>
  <si>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</si>
  <si>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</si>
  <si>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</si>
  <si>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</si>
  <si>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</si>
  <si>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</si>
  <si>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</si>
  <si>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</si>
  <si>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</si>
  <si>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</si>
  <si>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</si>
  <si>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</si>
  <si>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</si>
  <si>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</si>
  <si>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</si>
  <si>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</si>
  <si>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</si>
  <si>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</si>
  <si>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</si>
  <si>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</si>
  <si>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</si>
  <si>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</si>
  <si>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</si>
  <si>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</si>
  <si>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</si>
  <si>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</si>
  <si>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</si>
  <si>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</si>
  <si>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</si>
  <si>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</si>
  <si>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</si>
  <si>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</si>
  <si>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</si>
  <si>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</si>
  <si>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</si>
  <si>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</si>
  <si>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</si>
  <si>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</si>
  <si>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</si>
  <si>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</si>
  <si>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</si>
  <si>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</si>
  <si>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</si>
  <si>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</si>
  <si>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</si>
  <si>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</si>
  <si>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</si>
  <si>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</si>
  <si>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</si>
  <si>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</si>
  <si>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</si>
  <si>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</si>
  <si>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</si>
  <si>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</si>
  <si>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</si>
  <si>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</si>
  <si>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</si>
  <si>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</si>
  <si>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</si>
  <si>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</si>
  <si>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</si>
  <si>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</si>
  <si>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</si>
  <si>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</si>
  <si>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</si>
  <si>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</si>
  <si>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</si>
  <si>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</si>
  <si>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</si>
  <si>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</si>
  <si>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</si>
  <si>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</si>
  <si>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</si>
  <si>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</si>
  <si>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</si>
  <si>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</si>
  <si>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</si>
  <si>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</si>
  <si>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</si>
  <si>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</si>
  <si>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</si>
  <si>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</si>
  <si>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</si>
  <si>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</si>
  <si>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</si>
  <si>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</si>
  <si>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</si>
  <si>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</si>
  <si>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</si>
  <si>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</si>
  <si>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</si>
  <si>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</si>
  <si>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</si>
  <si>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</si>
  <si>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</si>
  <si>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</si>
  <si>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</si>
  <si>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</si>
  <si>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</si>
  <si>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</si>
  <si>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</si>
  <si>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</si>
  <si>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</si>
  <si>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</si>
  <si>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</si>
  <si>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</si>
  <si>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</si>
  <si>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</si>
  <si>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</si>
  <si>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</si>
  <si>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</si>
  <si>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</si>
  <si>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</si>
  <si>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</si>
  <si>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</si>
  <si>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</si>
  <si>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</si>
  <si>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</si>
  <si>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</si>
  <si>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</si>
  <si>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</si>
  <si>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</si>
  <si>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</si>
  <si>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</si>
  <si>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</si>
  <si>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</si>
  <si>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</si>
  <si>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</si>
  <si>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</si>
  <si>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</si>
  <si>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</si>
  <si>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</si>
  <si>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</si>
  <si>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</si>
  <si>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</si>
  <si>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</si>
  <si>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</si>
  <si>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</si>
  <si>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</si>
  <si>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</si>
  <si>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</si>
  <si>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</si>
  <si>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</si>
  <si>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</si>
  <si>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</si>
  <si>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</si>
  <si>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</si>
  <si>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</si>
  <si>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</si>
  <si>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</si>
  <si>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</si>
  <si>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</si>
  <si>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</si>
  <si>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</si>
  <si>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</si>
  <si>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</si>
  <si>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</si>
  <si>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</si>
  <si>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</si>
  <si>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</si>
  <si>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</si>
  <si>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</si>
  <si>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</si>
  <si>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</si>
  <si>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</si>
  <si>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</si>
  <si>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</si>
  <si>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</si>
  <si>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</si>
  <si>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</si>
  <si>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</si>
  <si>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</si>
  <si>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</si>
  <si>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</si>
  <si>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</si>
  <si>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</si>
  <si>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</si>
  <si>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</si>
  <si>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</si>
  <si>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</si>
  <si>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</si>
  <si>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</si>
  <si>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</si>
  <si>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</si>
  <si>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</si>
  <si>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</si>
  <si>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</si>
  <si>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</si>
  <si>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</si>
  <si>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</si>
  <si>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</si>
  <si>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</si>
  <si>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</si>
  <si>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</si>
  <si>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</si>
  <si>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</si>
  <si>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</si>
  <si>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</si>
  <si>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</si>
  <si>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</si>
  <si>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</si>
  <si>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</si>
  <si>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</si>
  <si>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</si>
  <si>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</si>
  <si>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</si>
  <si>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</si>
  <si>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</si>
  <si>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</si>
  <si>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</si>
  <si>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</si>
  <si>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</si>
  <si>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</si>
  <si>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</si>
  <si>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</si>
  <si>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</si>
  <si>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</si>
  <si>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</si>
  <si>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</si>
  <si>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</si>
  <si>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</si>
  <si>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</si>
  <si>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</si>
  <si>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</si>
  <si>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</si>
  <si>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</si>
  <si>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</si>
  <si>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</si>
  <si>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</si>
  <si>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</si>
  <si>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</si>
  <si>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</si>
  <si>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</si>
  <si>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</si>
  <si>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</si>
  <si>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</si>
  <si>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</si>
  <si>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</si>
  <si>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</si>
  <si>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</si>
  <si>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</si>
  <si>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</si>
  <si>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</si>
  <si>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</si>
  <si>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</si>
  <si>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</si>
  <si>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</si>
  <si>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</si>
  <si>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</si>
  <si>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</si>
  <si>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</si>
  <si>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</si>
  <si>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</si>
  <si>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</si>
  <si>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</si>
  <si>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</si>
  <si>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</si>
  <si>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</si>
  <si>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</si>
  <si>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</si>
  <si>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</si>
  <si>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</si>
  <si>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</si>
  <si>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</si>
  <si>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</si>
  <si>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</si>
  <si>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</si>
  <si>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</si>
  <si>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</si>
  <si>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</si>
  <si>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</si>
  <si>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</si>
  <si>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</si>
  <si>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</si>
  <si>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</si>
  <si>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</si>
  <si>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</si>
  <si>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</si>
  <si>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</si>
  <si>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</si>
  <si>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</si>
  <si>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</si>
  <si>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</si>
  <si>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</si>
  <si>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</si>
  <si>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</si>
  <si>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</si>
  <si>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</si>
  <si>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</si>
  <si>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</si>
  <si>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</si>
  <si>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</si>
  <si>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</si>
  <si>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</si>
  <si>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</si>
  <si>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</si>
  <si>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</si>
  <si>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</si>
  <si>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</si>
  <si>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</si>
  <si>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</si>
  <si>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</si>
  <si>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</si>
  <si>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</si>
  <si>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</si>
  <si>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</si>
  <si>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</si>
  <si>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</si>
  <si>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</si>
  <si>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</si>
  <si>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</si>
  <si>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</si>
  <si>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</si>
  <si>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</si>
  <si>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</si>
  <si>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</si>
  <si>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</si>
  <si>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</si>
  <si>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</si>
  <si>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</si>
  <si>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</si>
  <si>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</si>
  <si>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</si>
  <si>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</si>
  <si>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</si>
  <si>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</si>
  <si>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</si>
  <si>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</si>
  <si>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</si>
  <si>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</si>
  <si>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</si>
  <si>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</si>
  <si>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</si>
  <si>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</si>
  <si>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</si>
  <si>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</si>
  <si>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</si>
  <si>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</si>
  <si>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</si>
  <si>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</si>
  <si>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</si>
  <si>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</si>
  <si>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</si>
  <si>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</si>
  <si>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</si>
  <si>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</si>
  <si>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</si>
  <si>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</si>
  <si>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</si>
  <si>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</si>
  <si>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</si>
  <si>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</si>
  <si>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</si>
  <si>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</si>
  <si>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</si>
  <si>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</si>
  <si>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</si>
  <si>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</si>
  <si>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</si>
  <si>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</si>
  <si>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</si>
  <si>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</si>
  <si>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</si>
  <si>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</si>
  <si>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</si>
  <si>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</si>
  <si>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</si>
  <si>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</si>
  <si>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</si>
  <si>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</si>
  <si>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</si>
  <si>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</si>
  <si>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</si>
  <si>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</si>
  <si>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</si>
  <si>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</si>
  <si>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</si>
  <si>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</si>
  <si>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</si>
  <si>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</si>
  <si>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</si>
  <si>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</si>
  <si>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</si>
  <si>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</si>
  <si>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</si>
  <si>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</si>
  <si>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</si>
  <si>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</si>
  <si>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</si>
  <si>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</si>
  <si>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</si>
  <si>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</si>
  <si>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</si>
  <si>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</si>
  <si>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</si>
  <si>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</si>
  <si>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</si>
  <si>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</si>
  <si>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</si>
  <si>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</si>
  <si>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</si>
  <si>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</si>
  <si>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</si>
  <si>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</si>
  <si>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</si>
  <si>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</si>
  <si>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</si>
  <si>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</si>
  <si>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</si>
  <si>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</si>
  <si>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</si>
  <si>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</si>
  <si>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</si>
  <si>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</si>
  <si>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</si>
  <si>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</si>
  <si>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</si>
  <si>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</si>
  <si>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</si>
  <si>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</si>
  <si>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</si>
  <si>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</si>
  <si>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</si>
  <si>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</si>
  <si>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</si>
  <si>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</si>
  <si>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</si>
  <si>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</si>
  <si>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</si>
  <si>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</si>
  <si>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</si>
  <si>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</si>
  <si>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</si>
  <si>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</si>
  <si>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</si>
  <si>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</si>
  <si>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</si>
  <si>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</si>
  <si>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</si>
  <si>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</si>
  <si>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</si>
  <si>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</si>
  <si>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</si>
  <si>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</si>
  <si>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</si>
  <si>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</si>
  <si>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</si>
  <si>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</si>
  <si>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</si>
  <si>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</si>
  <si>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</si>
  <si>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</si>
  <si>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</si>
  <si>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</si>
  <si>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</si>
  <si>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</si>
  <si>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</si>
  <si>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</si>
  <si>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</si>
  <si>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</si>
  <si>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</si>
  <si>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</si>
  <si>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</si>
  <si>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</si>
  <si>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</si>
  <si>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</si>
  <si>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</si>
  <si>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</si>
  <si>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</si>
  <si>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</si>
  <si>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</si>
  <si>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</si>
  <si>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</si>
  <si>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</si>
  <si>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</si>
  <si>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</si>
  <si>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</si>
  <si>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</si>
  <si>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</si>
  <si>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</si>
  <si>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</si>
  <si>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</si>
  <si>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</si>
  <si>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</si>
  <si>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</si>
  <si>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</si>
  <si>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</si>
  <si>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</si>
  <si>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</si>
  <si>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</si>
  <si>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</si>
  <si>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</si>
  <si>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</si>
  <si>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</si>
  <si>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</si>
  <si>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</si>
  <si>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</si>
  <si>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</si>
  <si>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</si>
  <si>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</si>
  <si>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</si>
  <si>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</si>
  <si>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</si>
  <si>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</si>
  <si>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</si>
  <si>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</si>
  <si>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</si>
  <si>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</si>
  <si>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</si>
  <si>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</si>
  <si>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</si>
  <si>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</si>
  <si>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</si>
  <si>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</si>
  <si>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</si>
  <si>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</si>
  <si>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</si>
  <si>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</si>
  <si>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</si>
  <si>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</si>
  <si>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</si>
  <si>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</si>
  <si>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</si>
  <si>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</si>
  <si>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</si>
  <si>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</si>
  <si>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</si>
  <si>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</si>
  <si>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</si>
  <si>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</si>
  <si>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</si>
  <si>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</si>
  <si>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</si>
  <si>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</si>
  <si>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</si>
  <si>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</si>
  <si>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</si>
  <si>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</si>
  <si>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</si>
  <si>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</si>
  <si>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</si>
  <si>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</si>
  <si>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</si>
  <si>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</si>
  <si>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</si>
  <si>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</si>
  <si>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</si>
  <si>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</si>
  <si>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</si>
  <si>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</si>
  <si>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</si>
  <si>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</si>
  <si>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</si>
  <si>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</si>
  <si>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</si>
  <si>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</si>
  <si>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</si>
  <si>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</si>
  <si>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</si>
  <si>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</si>
  <si>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</si>
  <si>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</si>
  <si>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</si>
  <si>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</si>
  <si>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</si>
  <si>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</si>
  <si>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</si>
  <si>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</si>
  <si>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</si>
  <si>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</si>
  <si>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</si>
  <si>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</si>
  <si>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</si>
  <si>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</si>
  <si>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</si>
  <si>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</si>
  <si>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</si>
  <si>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</si>
  <si>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</si>
  <si>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</si>
  <si>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</si>
  <si>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</si>
  <si>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</si>
  <si>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</si>
  <si>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</si>
  <si>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</si>
  <si>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</si>
  <si>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</si>
  <si>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</si>
  <si>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</si>
  <si>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</si>
  <si>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</si>
  <si>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</si>
  <si>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</si>
  <si>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</si>
  <si>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</si>
  <si>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</si>
  <si>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</si>
  <si>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</si>
  <si>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</si>
  <si>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</si>
  <si>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</si>
  <si>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</si>
  <si>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</si>
  <si>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</si>
  <si>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</si>
  <si>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</si>
  <si>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</si>
  <si>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</si>
  <si>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</si>
  <si>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</si>
  <si>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</si>
  <si>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</si>
  <si>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</si>
  <si>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</si>
  <si>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</si>
  <si>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</si>
  <si>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</si>
  <si>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</si>
  <si>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</si>
  <si>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</si>
  <si>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</si>
  <si>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</si>
  <si>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</si>
  <si>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</si>
  <si>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</si>
  <si>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</si>
  <si>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</si>
  <si>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</si>
  <si>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</si>
  <si>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</si>
  <si>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</si>
  <si>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</si>
  <si>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</si>
  <si>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</si>
  <si>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</si>
  <si>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</si>
  <si>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</si>
  <si>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</si>
  <si>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</si>
  <si>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</si>
  <si>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</si>
  <si>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</si>
  <si>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</si>
  <si>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</si>
  <si>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</si>
  <si>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</si>
  <si>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</si>
  <si>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</si>
  <si>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</si>
  <si>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</si>
  <si>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</si>
  <si>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</si>
  <si>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</si>
  <si>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</si>
  <si>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</si>
  <si>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</si>
  <si>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</si>
  <si>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</si>
  <si>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</si>
  <si>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</si>
  <si>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</si>
  <si>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</si>
  <si>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</si>
  <si>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</si>
  <si>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</si>
  <si>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</si>
  <si>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</si>
  <si>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</si>
  <si>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</si>
  <si>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</si>
  <si>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</si>
  <si>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</si>
  <si>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</si>
  <si>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</si>
  <si>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</si>
  <si>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</si>
  <si>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</si>
  <si>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</si>
  <si>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</si>
  <si>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</si>
  <si>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</si>
  <si>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</si>
  <si>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</si>
  <si>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</si>
  <si>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</si>
  <si>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</si>
  <si>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</si>
  <si>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</si>
  <si>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</si>
  <si>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</si>
  <si>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</si>
  <si>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</si>
  <si>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</si>
  <si>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</si>
  <si>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</si>
  <si>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</si>
  <si>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</si>
  <si>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</si>
  <si>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</si>
  <si>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</si>
  <si>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</si>
  <si>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</si>
  <si>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</si>
  <si>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</si>
  <si>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</si>
  <si>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</si>
  <si>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</si>
  <si>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</si>
  <si>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</si>
  <si>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</si>
  <si>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</si>
  <si>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</si>
  <si>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</si>
  <si>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</si>
  <si>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</si>
  <si>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</si>
  <si>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</si>
  <si>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</si>
  <si>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</si>
  <si>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</si>
  <si>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</si>
  <si>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</si>
  <si>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</si>
  <si>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</si>
  <si>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</si>
  <si>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</si>
  <si>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</si>
  <si>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</si>
  <si>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</si>
  <si>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</si>
  <si>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</si>
  <si>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</si>
  <si>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</si>
  <si>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</si>
  <si>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</si>
  <si>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</si>
  <si>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</si>
  <si>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</si>
  <si>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</si>
  <si>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</si>
  <si>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</si>
  <si>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</si>
  <si>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</si>
  <si>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</si>
  <si>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</si>
  <si>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</si>
  <si>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</si>
  <si>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</si>
  <si>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</si>
  <si>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</si>
  <si>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</si>
  <si>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</si>
  <si>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</si>
  <si>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</si>
  <si>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</si>
  <si>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</si>
  <si>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</si>
  <si>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</si>
  <si>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</si>
  <si>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</si>
  <si>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</si>
  <si>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</si>
  <si>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</si>
  <si>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</si>
  <si>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</si>
  <si>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</si>
  <si>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</si>
  <si>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</si>
  <si>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</si>
  <si>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</si>
  <si>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</si>
  <si>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</si>
  <si>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</si>
  <si>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</si>
  <si>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</si>
  <si>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</si>
  <si>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</si>
  <si>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</si>
  <si>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</si>
  <si>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</si>
  <si>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</si>
  <si>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</si>
  <si>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</si>
  <si>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</si>
  <si>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</si>
  <si>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</si>
  <si>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</si>
  <si>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</si>
  <si>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</si>
  <si>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</si>
  <si>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</si>
  <si>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</si>
  <si>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</si>
  <si>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</si>
  <si>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</si>
  <si>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</si>
  <si>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</si>
  <si>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</si>
  <si>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</si>
  <si>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</si>
  <si>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</si>
  <si>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</si>
  <si>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</si>
  <si>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</si>
  <si>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</si>
  <si>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</si>
  <si>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</si>
  <si>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</si>
  <si>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</si>
  <si>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</si>
  <si>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</si>
  <si>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</si>
  <si>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</si>
  <si>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</si>
  <si>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</si>
  <si>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</si>
  <si>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</si>
  <si>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</si>
  <si>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</si>
  <si>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</si>
  <si>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</si>
  <si>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</si>
  <si>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</si>
  <si>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</si>
  <si>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</si>
  <si>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</si>
  <si>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</si>
  <si>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</si>
  <si>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</si>
  <si>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</si>
  <si>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</si>
  <si>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</si>
  <si>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</si>
  <si>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</si>
  <si>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</si>
  <si>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</si>
  <si>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</si>
  <si>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</si>
  <si>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</si>
  <si>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</si>
  <si>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</si>
  <si>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</si>
  <si>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</si>
  <si>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</si>
  <si>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</si>
  <si>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</si>
  <si>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</si>
  <si>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</si>
  <si>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</si>
  <si>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</si>
  <si>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</si>
  <si>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</si>
  <si>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</si>
  <si>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</si>
  <si>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</si>
  <si>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</si>
  <si>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</si>
  <si>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</si>
  <si>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</si>
  <si>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</si>
  <si>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</si>
  <si>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</si>
  <si>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</si>
  <si>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</si>
  <si>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</si>
  <si>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</si>
  <si>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</si>
  <si>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</si>
  <si>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</si>
  <si>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</si>
  <si>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</si>
  <si>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</si>
  <si>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</si>
  <si>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</si>
  <si>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</si>
  <si>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</si>
  <si>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</si>
  <si>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</si>
  <si>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</si>
  <si>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</si>
  <si>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</si>
  <si>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</si>
  <si>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</si>
  <si>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</si>
  <si>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</si>
  <si>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</si>
  <si>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</si>
  <si>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</si>
  <si>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</si>
  <si>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</si>
  <si>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</si>
  <si>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</si>
  <si>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</si>
  <si>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</si>
  <si>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</si>
  <si>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</si>
  <si>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</si>
  <si>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</si>
  <si>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</si>
  <si>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</si>
  <si>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</si>
  <si>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</si>
  <si>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</si>
  <si>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</si>
  <si>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</si>
  <si>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</si>
  <si>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</si>
  <si>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</si>
  <si>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</si>
  <si>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</si>
  <si>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</si>
  <si>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</si>
  <si>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</si>
  <si>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</si>
  <si>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</si>
  <si>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</si>
  <si>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</si>
  <si>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</si>
  <si>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</si>
  <si>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</si>
  <si>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</si>
  <si>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</si>
  <si>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</si>
  <si>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</si>
  <si>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</si>
  <si>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</si>
  <si>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</si>
  <si>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</si>
  <si>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</si>
  <si>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</si>
  <si>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</si>
  <si>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</si>
  <si>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</si>
  <si>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</si>
  <si>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</si>
  <si>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</si>
  <si>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</si>
  <si>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</si>
  <si>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</si>
  <si>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</si>
  <si>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</si>
  <si>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</si>
  <si>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</si>
  <si>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</si>
  <si>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</si>
  <si>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</si>
  <si>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</si>
  <si>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</si>
  <si>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</si>
  <si>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</si>
  <si>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</si>
  <si>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</si>
  <si>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</si>
  <si>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</si>
  <si>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</si>
  <si>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</si>
  <si>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</si>
  <si>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</si>
  <si>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</si>
  <si>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</si>
  <si>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</si>
  <si>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</si>
  <si>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</si>
  <si>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</si>
  <si>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</si>
  <si>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</si>
  <si>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</si>
  <si>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</si>
  <si>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</si>
  <si>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</si>
  <si>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</si>
  <si>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</si>
  <si>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</si>
  <si>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</si>
  <si>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</si>
  <si>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</si>
  <si>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</si>
  <si>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</si>
  <si>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</si>
  <si>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</si>
  <si>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</si>
  <si>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</si>
  <si>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</si>
  <si>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</si>
  <si>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</si>
  <si>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</si>
  <si>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</si>
  <si>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</si>
  <si>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</si>
  <si>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</si>
  <si>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</si>
  <si>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</si>
  <si>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</si>
  <si>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</si>
  <si>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</si>
  <si>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</si>
  <si>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</si>
  <si>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</si>
  <si>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</si>
  <si>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</si>
  <si>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</si>
  <si>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</si>
  <si>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</si>
  <si>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</si>
  <si>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</si>
  <si>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</si>
  <si>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</si>
  <si>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</si>
  <si>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</si>
  <si>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</si>
  <si>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</si>
  <si>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</si>
  <si>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</si>
  <si>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</si>
  <si>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</si>
  <si>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</si>
  <si>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</si>
  <si>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</si>
  <si>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</si>
  <si>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</si>
  <si>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</si>
  <si>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</si>
  <si>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</si>
  <si>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</si>
  <si>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</si>
  <si>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</si>
  <si>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</si>
  <si>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</si>
  <si>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</si>
  <si>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</si>
  <si>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</si>
  <si>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</si>
  <si>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</si>
  <si>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</si>
  <si>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</si>
  <si>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</si>
  <si>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</si>
  <si>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</si>
  <si>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</si>
  <si>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</si>
  <si>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</si>
  <si>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</si>
  <si>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</si>
  <si>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</si>
  <si>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</si>
  <si>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</si>
  <si>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</si>
  <si>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</si>
  <si>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</si>
  <si>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</si>
  <si>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</si>
  <si>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</si>
  <si>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</si>
  <si>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</si>
  <si>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</si>
  <si>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</si>
  <si>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</si>
  <si>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</si>
  <si>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</si>
  <si>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</si>
  <si>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</si>
  <si>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</si>
  <si>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</si>
  <si>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</si>
  <si>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</si>
  <si>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</si>
  <si>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</si>
  <si>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</si>
  <si>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</si>
  <si>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</si>
  <si>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</si>
  <si>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</si>
  <si>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</si>
  <si>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</si>
  <si>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</si>
  <si>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</si>
  <si>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</si>
  <si>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</si>
  <si>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</si>
  <si>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</si>
  <si>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</si>
  <si>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</si>
  <si>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</si>
  <si>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</si>
  <si>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</si>
  <si>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</si>
  <si>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</si>
  <si>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</si>
  <si>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</si>
  <si>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</si>
  <si>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</si>
  <si>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</si>
  <si>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</si>
  <si>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</si>
  <si>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</si>
  <si>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</si>
  <si>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</si>
  <si>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</si>
  <si>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</si>
  <si>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</si>
  <si>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</si>
  <si>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</si>
  <si>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</si>
  <si>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</si>
  <si>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</si>
  <si>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</si>
  <si>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</si>
  <si>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</si>
  <si>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</si>
  <si>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</si>
  <si>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</si>
  <si>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</si>
  <si>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</si>
  <si>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</si>
  <si>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</si>
  <si>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</si>
  <si>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</si>
  <si>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</si>
  <si>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</si>
  <si>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</si>
  <si>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</si>
  <si>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</si>
  <si>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</si>
  <si>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</si>
  <si>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</si>
  <si>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</si>
  <si>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</si>
  <si>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</si>
  <si>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</si>
  <si>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</si>
  <si>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</si>
  <si>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</si>
  <si>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</si>
  <si>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</si>
  <si>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</si>
  <si>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</si>
  <si>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</si>
  <si>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</si>
  <si>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</si>
  <si>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</si>
  <si>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</si>
  <si>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</si>
  <si>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</si>
  <si>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</si>
  <si>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</si>
  <si>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</si>
  <si>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</si>
  <si>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</si>
  <si>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</si>
  <si>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</si>
  <si>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</si>
  <si>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</si>
  <si>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</si>
  <si>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</si>
  <si>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</si>
  <si>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</si>
  <si>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</si>
  <si>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</si>
  <si>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</si>
  <si>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</si>
  <si>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</si>
  <si>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</si>
  <si>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</si>
  <si>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</si>
  <si>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</si>
  <si>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</si>
  <si>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</si>
  <si>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</si>
  <si>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</si>
  <si>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</si>
  <si>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</si>
  <si>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</si>
  <si>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</si>
  <si>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</si>
  <si>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</si>
  <si>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</si>
  <si>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</si>
  <si>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</si>
  <si>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</si>
  <si>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</si>
  <si>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</si>
  <si>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</si>
  <si>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</si>
  <si>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</si>
  <si>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</si>
  <si>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</si>
  <si>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</si>
  <si>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</si>
  <si>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</si>
  <si>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</si>
  <si>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</si>
  <si>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</si>
  <si>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</si>
  <si>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</si>
  <si>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</si>
  <si>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</si>
  <si>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</si>
  <si>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</si>
  <si>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</si>
  <si>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</si>
  <si>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</si>
  <si>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</si>
  <si>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</si>
  <si>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</si>
  <si>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</si>
  <si>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</si>
  <si>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</si>
  <si>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</si>
  <si>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</si>
  <si>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</si>
  <si>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</si>
  <si>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</si>
  <si>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</si>
  <si>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</si>
  <si>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</si>
  <si>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</si>
  <si>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</si>
  <si>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</si>
  <si>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</si>
  <si>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</si>
  <si>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</si>
  <si>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</si>
  <si>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</si>
  <si>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</si>
  <si>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</si>
  <si>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</si>
  <si>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</si>
  <si>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</si>
  <si>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</si>
  <si>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</si>
  <si>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</si>
  <si>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</si>
  <si>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</si>
  <si>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</si>
  <si>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</si>
  <si>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</si>
  <si>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</si>
  <si>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</si>
  <si>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</si>
  <si>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</si>
  <si>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</si>
  <si>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</si>
  <si>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</si>
  <si>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</si>
  <si>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</si>
  <si>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</si>
  <si>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</si>
  <si>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</si>
  <si>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</si>
  <si>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</si>
  <si>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</si>
  <si>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</si>
  <si>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</si>
  <si>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</si>
  <si>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</si>
  <si>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</si>
  <si>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</si>
  <si>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</si>
  <si>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</si>
  <si>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</si>
  <si>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</si>
  <si>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</si>
  <si>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</si>
  <si>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</si>
  <si>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</si>
  <si>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</si>
  <si>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</si>
  <si>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</si>
  <si>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</si>
  <si>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</si>
  <si>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</si>
  <si>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</si>
  <si>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</si>
  <si>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</si>
  <si>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</si>
  <si>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</si>
  <si>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</si>
  <si>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</si>
  <si>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</si>
  <si>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</si>
  <si>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</si>
  <si>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</si>
  <si>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</si>
  <si>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</si>
  <si>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</si>
  <si>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</si>
  <si>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</si>
  <si>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</si>
  <si>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</si>
  <si>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</si>
  <si>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</si>
  <si>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</si>
  <si>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</si>
  <si>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</si>
  <si>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</si>
  <si>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</si>
  <si>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</si>
  <si>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</si>
  <si>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</si>
  <si>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</si>
  <si>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</si>
  <si>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</si>
  <si>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</si>
  <si>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</si>
  <si>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</si>
  <si>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</si>
  <si>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</si>
  <si>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</si>
  <si>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</si>
  <si>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</si>
  <si>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</si>
  <si>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</si>
  <si>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</si>
  <si>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</si>
  <si>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</si>
  <si>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</si>
  <si>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</si>
  <si>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</si>
  <si>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</si>
  <si>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</si>
  <si>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</si>
  <si>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</si>
  <si>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</si>
  <si>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</si>
  <si>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</si>
  <si>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</si>
  <si>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</si>
  <si>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</si>
  <si>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</si>
  <si>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</si>
  <si>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</si>
  <si>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</si>
  <si>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</si>
  <si>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</si>
  <si>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</si>
  <si>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</si>
  <si>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</si>
  <si>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</si>
  <si>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</si>
  <si>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</si>
  <si>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</si>
  <si>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</si>
  <si>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</si>
  <si>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</si>
  <si>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</si>
  <si>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</si>
  <si>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</si>
  <si>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</si>
  <si>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</si>
  <si>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</si>
  <si>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</si>
  <si>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</si>
  <si>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</si>
  <si>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</si>
  <si>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</si>
  <si>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</si>
  <si>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</si>
  <si>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</si>
  <si>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</si>
  <si>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</si>
  <si>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</si>
  <si>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</si>
  <si>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</si>
  <si>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</si>
  <si>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</si>
  <si>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</si>
  <si>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</si>
  <si>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</si>
  <si>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</si>
  <si>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</si>
  <si>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</si>
  <si>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</si>
  <si>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</si>
  <si>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</si>
  <si>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</si>
  <si>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</si>
  <si>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</si>
  <si>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</si>
  <si>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</si>
  <si>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</si>
  <si>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</si>
  <si>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</si>
  <si>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</si>
  <si>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</si>
  <si>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</si>
  <si>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</si>
  <si>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</si>
  <si>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</si>
  <si>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</si>
  <si>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</si>
  <si>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</si>
  <si>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</si>
  <si>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</si>
  <si>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</si>
  <si>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</si>
  <si>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</si>
  <si>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</si>
  <si>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</si>
  <si>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</si>
  <si>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</si>
  <si>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</si>
  <si>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</si>
  <si>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</si>
  <si>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</si>
  <si>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</si>
  <si>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</si>
  <si>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</si>
  <si>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</si>
  <si>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</si>
  <si>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</si>
  <si>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</si>
  <si>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</si>
  <si>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</si>
  <si>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</si>
  <si>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</si>
  <si>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</si>
  <si>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</si>
  <si>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</si>
  <si>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</si>
  <si>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</si>
  <si>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</si>
  <si>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</si>
  <si>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</si>
  <si>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</si>
  <si>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</si>
  <si>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</si>
  <si>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</si>
  <si>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</si>
  <si>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</si>
  <si>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</si>
  <si>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</si>
  <si>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</si>
  <si>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</si>
  <si>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</si>
  <si>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</si>
  <si>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</si>
  <si>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</si>
  <si>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</si>
  <si>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</si>
  <si>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</si>
  <si>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</si>
  <si>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</si>
  <si>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</si>
  <si>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</si>
  <si>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</si>
  <si>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</si>
  <si>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</si>
  <si>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</si>
  <si>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</si>
  <si>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</si>
  <si>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</si>
  <si>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</si>
  <si>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</si>
  <si>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</si>
  <si>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</si>
  <si>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</si>
  <si>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</si>
  <si>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</si>
  <si>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</si>
  <si>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</si>
  <si>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</si>
  <si>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</si>
  <si>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</si>
  <si>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</si>
  <si>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</si>
  <si>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</si>
  <si>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</si>
  <si>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</si>
  <si>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</si>
  <si>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</si>
  <si>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</si>
  <si>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</si>
  <si>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</si>
  <si>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</si>
  <si>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</si>
  <si>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</si>
  <si>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</si>
  <si>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</si>
  <si>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</si>
  <si>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</si>
  <si>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</si>
  <si>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</si>
  <si>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</si>
  <si>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</si>
  <si>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</si>
  <si>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</si>
  <si>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</si>
  <si>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</si>
  <si>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</si>
  <si>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</si>
  <si>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</si>
  <si>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</si>
  <si>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</si>
  <si>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</si>
  <si>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</si>
  <si>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</si>
  <si>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</si>
  <si>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</si>
  <si>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</si>
  <si>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</si>
  <si>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</si>
  <si>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</si>
  <si>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</si>
  <si>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</si>
  <si>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</si>
  <si>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</si>
  <si>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</si>
  <si>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</si>
  <si>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</si>
  <si>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</si>
  <si>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</si>
  <si>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</si>
  <si>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</si>
  <si>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</si>
  <si>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</si>
  <si>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</si>
  <si>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</si>
  <si>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</si>
  <si>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</si>
  <si>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</si>
  <si>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</si>
  <si>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</si>
  <si>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</si>
  <si>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</si>
  <si>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</si>
  <si>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</si>
  <si>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</si>
  <si>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</si>
  <si>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</si>
  <si>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</si>
  <si>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</si>
  <si>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</si>
  <si>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</si>
  <si>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</si>
  <si>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</si>
  <si>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</si>
  <si>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</si>
  <si>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</si>
  <si>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</si>
  <si>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</si>
  <si>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</si>
  <si>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</si>
  <si>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</si>
  <si>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</si>
  <si>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</si>
  <si>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</si>
  <si>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</si>
  <si>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</si>
  <si>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</si>
  <si>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</si>
  <si>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</si>
  <si>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</si>
  <si>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</si>
  <si>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</si>
  <si>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</si>
  <si>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</si>
  <si>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</si>
  <si>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</si>
  <si>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</si>
  <si>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</si>
  <si>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</si>
  <si>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</si>
  <si>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</si>
  <si>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</si>
  <si>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</si>
  <si>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</si>
  <si>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</si>
  <si>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</si>
  <si>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</si>
  <si>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</si>
  <si>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</si>
  <si>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</si>
  <si>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</si>
  <si>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</si>
  <si>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</si>
  <si>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</si>
  <si>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</si>
  <si>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</si>
  <si>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</si>
  <si>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</si>
  <si>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</si>
  <si>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</si>
  <si>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</si>
  <si>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</si>
  <si>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</si>
  <si>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</si>
  <si>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</si>
  <si>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</si>
  <si>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</si>
  <si>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</si>
  <si>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</si>
  <si>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</si>
  <si>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</si>
  <si>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</si>
  <si>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</si>
  <si>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</si>
  <si>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</si>
  <si>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</si>
  <si>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</si>
  <si>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</si>
  <si>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</si>
  <si>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</si>
  <si>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</si>
  <si>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</si>
  <si>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</si>
  <si>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</si>
  <si>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</si>
  <si>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</si>
  <si>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</si>
  <si>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</si>
  <si>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</si>
  <si>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</si>
  <si>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</si>
  <si>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</si>
  <si>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</si>
  <si>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</si>
  <si>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</si>
  <si>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</si>
  <si>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</si>
  <si>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</si>
  <si>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</si>
  <si>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</si>
  <si>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</si>
  <si>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</si>
  <si>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</si>
  <si>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</si>
  <si>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</si>
  <si>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</si>
  <si>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</si>
  <si>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</si>
  <si>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</si>
  <si>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</si>
  <si>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</si>
  <si>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</si>
  <si>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</si>
  <si>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</si>
  <si>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</si>
  <si>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</si>
  <si>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</si>
  <si>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</si>
  <si>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</si>
  <si>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</si>
  <si>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</si>
  <si>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</si>
  <si>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</si>
  <si>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</si>
  <si>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</si>
  <si>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</si>
  <si>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</si>
  <si>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</si>
  <si>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</si>
  <si>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</si>
  <si>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</si>
  <si>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</si>
  <si>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</si>
  <si>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</si>
  <si>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</si>
  <si>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</si>
  <si>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</si>
  <si>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</si>
  <si>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</si>
  <si>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</si>
  <si>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</si>
  <si>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</si>
  <si>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</si>
  <si>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</si>
  <si>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</si>
  <si>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</si>
  <si>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</si>
  <si>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</si>
  <si>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</si>
  <si>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</si>
  <si>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</si>
  <si>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</si>
  <si>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</si>
  <si>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</si>
  <si>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</si>
  <si>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</si>
  <si>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</si>
  <si>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</si>
  <si>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</si>
  <si>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</si>
  <si>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</si>
  <si>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</si>
  <si>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</si>
  <si>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</si>
  <si>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</si>
  <si>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</si>
  <si>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</si>
  <si>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</si>
  <si>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</si>
  <si>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</si>
  <si>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</si>
  <si>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</si>
  <si>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</si>
  <si>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</si>
  <si>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</si>
  <si>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</si>
  <si>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</si>
  <si>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</si>
  <si>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</si>
  <si>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</si>
  <si>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</si>
  <si>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</si>
  <si>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</si>
  <si>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</si>
  <si>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</si>
  <si>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</si>
  <si>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</si>
  <si>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</si>
  <si>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</si>
  <si>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</si>
  <si>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</si>
  <si>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</si>
  <si>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</si>
  <si>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</si>
  <si>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</si>
  <si>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</si>
  <si>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</si>
  <si>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</si>
  <si>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</si>
  <si>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</si>
  <si>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</si>
  <si>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</si>
  <si>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</si>
  <si>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</si>
  <si>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</si>
  <si>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</si>
  <si>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</si>
  <si>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</si>
  <si>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</si>
  <si>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</si>
  <si>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</si>
  <si>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</si>
  <si>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</si>
  <si>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</si>
  <si>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</si>
  <si>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</si>
  <si>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</si>
  <si>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</si>
  <si>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</si>
  <si>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</si>
  <si>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</si>
  <si>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</si>
  <si>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</si>
  <si>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</si>
  <si>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</si>
  <si>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</si>
  <si>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</si>
  <si>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</si>
  <si>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</si>
  <si>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</si>
  <si>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</si>
  <si>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</si>
  <si>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</si>
  <si>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</si>
  <si>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</si>
  <si>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</si>
  <si>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</si>
  <si>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</si>
  <si>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</si>
  <si>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</si>
  <si>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</si>
  <si>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</si>
  <si>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</si>
  <si>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</si>
  <si>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</si>
  <si>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</si>
  <si>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</si>
  <si>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</si>
  <si>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</si>
  <si>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</si>
  <si>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</si>
  <si>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</si>
  <si>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</si>
  <si>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</si>
  <si>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</si>
  <si>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</si>
  <si>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</si>
  <si>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</si>
  <si>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</si>
  <si>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</si>
  <si>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</si>
  <si>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</si>
  <si>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</si>
  <si>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</si>
  <si>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</si>
  <si>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</si>
  <si>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</si>
  <si>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</si>
  <si>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</si>
  <si>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</si>
  <si>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</si>
  <si>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</si>
  <si>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</si>
  <si>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</si>
  <si>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</si>
  <si>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</si>
  <si>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</si>
  <si>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</si>
  <si>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</si>
  <si>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</si>
  <si>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</si>
  <si>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</si>
  <si>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</si>
  <si>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</si>
  <si>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</si>
  <si>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</si>
  <si>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</si>
  <si>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</si>
  <si>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</si>
  <si>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</si>
  <si>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</si>
  <si>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</si>
  <si>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</si>
  <si>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</si>
  <si>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</si>
  <si>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</si>
  <si>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</si>
  <si>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</si>
  <si>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</si>
  <si>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</si>
  <si>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</si>
  <si>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</si>
  <si>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</si>
  <si>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</si>
  <si>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</si>
  <si>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</si>
  <si>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</si>
  <si>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</si>
  <si>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</si>
  <si>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</si>
  <si>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</si>
  <si>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</si>
  <si>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</si>
  <si>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</si>
  <si>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</si>
  <si>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</si>
  <si>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</si>
  <si>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</si>
  <si>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</si>
  <si>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</si>
  <si>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</si>
  <si>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</si>
  <si>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</si>
  <si>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</si>
  <si>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</si>
  <si>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</si>
  <si>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</si>
  <si>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</si>
  <si>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</si>
  <si>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</si>
  <si>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</si>
  <si>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</si>
  <si>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</si>
  <si>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</si>
  <si>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</si>
  <si>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</si>
  <si>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</si>
  <si>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</si>
  <si>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</si>
  <si>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</si>
  <si>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</si>
  <si>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</si>
  <si>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</si>
  <si>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</si>
  <si>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</si>
  <si>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</si>
  <si>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</si>
  <si>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</si>
  <si>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</si>
  <si>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</si>
  <si>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</si>
  <si>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</si>
  <si>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</si>
  <si>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</si>
  <si>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</si>
  <si>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</si>
  <si>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</si>
  <si>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</si>
  <si>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</si>
  <si>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</si>
  <si>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</si>
  <si>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</si>
  <si>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</si>
  <si>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</si>
  <si>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</si>
  <si>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</si>
  <si>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</si>
  <si>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</si>
  <si>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</si>
  <si>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</si>
  <si>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</si>
  <si>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</si>
  <si>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</si>
  <si>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</si>
  <si>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</si>
  <si>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</si>
  <si>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</si>
  <si>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</si>
  <si>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</si>
  <si>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</si>
  <si>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</si>
  <si>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</si>
  <si>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</si>
  <si>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</si>
  <si>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</si>
  <si>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</si>
  <si>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</si>
  <si>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</si>
  <si>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</si>
  <si>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</si>
  <si>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</si>
  <si>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</si>
  <si>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</si>
  <si>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</si>
  <si>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</si>
  <si>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</si>
  <si>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</si>
  <si>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</si>
  <si>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</si>
  <si>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</si>
  <si>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</si>
  <si>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</si>
  <si>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</si>
  <si>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</si>
  <si>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</si>
  <si>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</si>
  <si>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</si>
  <si>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</si>
  <si>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</si>
  <si>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</si>
  <si>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</si>
  <si>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</si>
  <si>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</si>
  <si>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</si>
  <si>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</si>
  <si>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</si>
  <si>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</si>
  <si>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</si>
  <si>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</si>
  <si>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</si>
  <si>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</si>
  <si>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</si>
  <si>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</si>
  <si>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</si>
  <si>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</si>
  <si>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</si>
  <si>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</si>
  <si>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</si>
  <si>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</si>
  <si>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</si>
  <si>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</si>
  <si>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</si>
  <si>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</si>
  <si>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</si>
  <si>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</si>
  <si>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</si>
  <si>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</si>
  <si>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</si>
  <si>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</si>
  <si>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</si>
  <si>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</si>
  <si>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</si>
  <si>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</si>
  <si>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</si>
  <si>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</si>
  <si>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</si>
  <si>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</si>
  <si>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</si>
  <si>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</si>
  <si>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</si>
  <si>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</si>
  <si>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</si>
  <si>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</si>
  <si>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</si>
  <si>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</si>
  <si>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</si>
  <si>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</si>
  <si>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</si>
  <si>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</si>
  <si>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</si>
  <si>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</si>
  <si>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</si>
  <si>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</si>
  <si>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</si>
  <si>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</si>
  <si>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</si>
  <si>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</si>
  <si>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</si>
  <si>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</si>
  <si>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</si>
  <si>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</si>
  <si>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</si>
  <si>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</si>
  <si>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</si>
  <si>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</si>
  <si>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</si>
  <si>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</si>
  <si>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</si>
  <si>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</si>
  <si>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</si>
  <si>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</si>
  <si>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</si>
  <si>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</si>
  <si>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</si>
  <si>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</si>
  <si>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</si>
  <si>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</si>
  <si>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</si>
  <si>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</si>
  <si>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</si>
  <si>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</si>
  <si>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</si>
  <si>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</si>
  <si>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</si>
  <si>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</si>
  <si>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</si>
  <si>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</si>
  <si>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</si>
  <si>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</si>
  <si>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</si>
  <si>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</si>
  <si>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</si>
  <si>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</si>
  <si>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</si>
  <si>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</si>
  <si>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</si>
  <si>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</si>
  <si>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</si>
  <si>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</si>
  <si>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</si>
  <si>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</si>
  <si>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</si>
  <si>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</si>
  <si>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</si>
  <si>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</si>
  <si>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</si>
  <si>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</si>
  <si>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</si>
  <si>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</si>
  <si>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</si>
  <si>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</si>
  <si>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</si>
  <si>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</si>
  <si>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</si>
  <si>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</si>
  <si>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</si>
  <si>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</si>
  <si>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</si>
  <si>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</si>
  <si>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</si>
  <si>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</si>
  <si>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</si>
  <si>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</si>
  <si>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</si>
  <si>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</si>
  <si>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</si>
  <si>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</si>
  <si>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</si>
  <si>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</si>
  <si>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</si>
  <si>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</si>
  <si>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</si>
  <si>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</si>
  <si>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</si>
  <si>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</si>
  <si>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</si>
  <si>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</si>
  <si>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</si>
  <si>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</si>
  <si>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</si>
  <si>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</si>
  <si>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</si>
  <si>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</si>
  <si>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</si>
  <si>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</si>
  <si>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</si>
  <si>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</si>
  <si>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</si>
  <si>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</si>
  <si>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</si>
  <si>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</si>
  <si>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</si>
  <si>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</si>
  <si>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</si>
  <si>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</si>
  <si>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</si>
  <si>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</si>
  <si>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</si>
  <si>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</si>
  <si>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</si>
  <si>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</si>
  <si>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</si>
  <si>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</si>
  <si>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</si>
  <si>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</si>
  <si>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</si>
  <si>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</si>
  <si>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</si>
  <si>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</si>
  <si>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</si>
  <si>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</si>
  <si>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</si>
  <si>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</si>
  <si>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</si>
  <si>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</si>
  <si>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</si>
  <si>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</si>
  <si>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</si>
  <si>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</si>
  <si>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</si>
  <si>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</si>
  <si>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</si>
  <si>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</si>
  <si>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</si>
  <si>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</si>
  <si>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</si>
  <si>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</si>
  <si>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</si>
  <si>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</si>
  <si>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</si>
  <si>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</si>
  <si>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</si>
  <si>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</si>
  <si>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</si>
  <si>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</si>
  <si>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</si>
  <si>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</si>
  <si>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</si>
  <si>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</si>
  <si>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</si>
  <si>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</si>
  <si>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</si>
  <si>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</si>
  <si>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</si>
  <si>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</si>
  <si>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</si>
  <si>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</si>
  <si>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</si>
  <si>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</si>
  <si>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</si>
  <si>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</si>
  <si>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</si>
  <si>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</si>
  <si>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</si>
  <si>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</si>
  <si>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</si>
  <si>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</si>
  <si>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</si>
  <si>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</si>
  <si>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</si>
  <si>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</si>
  <si>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</si>
  <si>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</si>
  <si>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</si>
  <si>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</si>
  <si>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</si>
  <si>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</si>
  <si>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</si>
  <si>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</si>
  <si>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</si>
  <si>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</si>
  <si>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</si>
  <si>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</si>
  <si>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</si>
  <si>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</si>
  <si>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</si>
  <si>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</si>
  <si>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</si>
  <si>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</si>
  <si>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</si>
  <si>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</si>
  <si>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</si>
  <si>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</si>
  <si>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</si>
  <si>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</si>
  <si>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</si>
  <si>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</si>
  <si>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</si>
  <si>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</si>
  <si>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</si>
  <si>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</si>
  <si>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</si>
  <si>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</si>
  <si>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</si>
  <si>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</si>
  <si>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</si>
  <si>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</si>
  <si>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</si>
  <si>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</si>
  <si>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</si>
  <si>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</si>
  <si>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</si>
  <si>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</si>
  <si>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</si>
  <si>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</si>
  <si>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</si>
  <si>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</si>
  <si>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</si>
  <si>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</si>
  <si>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</si>
  <si>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</si>
  <si>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</si>
  <si>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</si>
  <si>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</si>
  <si>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</si>
  <si>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</si>
  <si>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</si>
  <si>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</si>
  <si>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</si>
  <si>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</si>
  <si>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</si>
  <si>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</si>
  <si>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</si>
  <si>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</si>
  <si>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</si>
  <si>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</si>
  <si>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</si>
  <si>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</si>
  <si>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</si>
  <si>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</si>
  <si>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</si>
  <si>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</si>
  <si>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</si>
  <si>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</si>
  <si>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</si>
  <si>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</si>
  <si>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</si>
  <si>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</si>
  <si>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</si>
  <si>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</si>
  <si>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</si>
  <si>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</si>
  <si>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</si>
  <si>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</si>
  <si>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</si>
  <si>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</si>
  <si>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</si>
  <si>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</si>
  <si>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</si>
  <si>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</si>
  <si>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</si>
  <si>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</si>
  <si>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</si>
  <si>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</si>
  <si>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</si>
  <si>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</si>
  <si>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</si>
  <si>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</si>
  <si>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</si>
  <si>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</si>
  <si>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</si>
  <si>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</si>
  <si>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</si>
  <si>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</si>
  <si>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</si>
  <si>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</si>
  <si>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</si>
  <si>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</si>
  <si>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</si>
  <si>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</si>
  <si>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</si>
  <si>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</si>
  <si>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</si>
  <si>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</si>
  <si>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</si>
  <si>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</si>
  <si>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</si>
  <si>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</si>
  <si>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</si>
  <si>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</si>
  <si>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</si>
  <si>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</si>
  <si>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</si>
  <si>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</si>
  <si>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</si>
  <si>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</si>
  <si>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</si>
  <si>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</si>
  <si>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</si>
  <si>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</si>
  <si>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</si>
  <si>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</si>
  <si>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</si>
  <si>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</si>
  <si>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</si>
  <si>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</si>
  <si>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</si>
  <si>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</si>
  <si>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</si>
  <si>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</si>
  <si>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</si>
  <si>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</si>
  <si>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</si>
  <si>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</si>
  <si>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</si>
  <si>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</si>
  <si>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</si>
  <si>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</si>
  <si>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</si>
  <si>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</si>
  <si>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</si>
  <si>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</si>
  <si>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</si>
  <si>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</si>
  <si>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</si>
  <si>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</si>
  <si>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</si>
  <si>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</si>
  <si>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</si>
  <si>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</si>
  <si>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</si>
  <si>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</si>
  <si>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</si>
  <si>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</si>
  <si>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</si>
  <si>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</si>
  <si>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</si>
  <si>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</si>
  <si>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</si>
  <si>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</si>
  <si>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</si>
  <si>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</si>
  <si>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</si>
  <si>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</si>
  <si>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</si>
  <si>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</si>
  <si>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</si>
  <si>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</si>
  <si>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</si>
  <si>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</si>
  <si>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</si>
  <si>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</si>
  <si>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</si>
  <si>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</si>
  <si>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</si>
  <si>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</si>
  <si>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</si>
  <si>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</si>
  <si>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</si>
  <si>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</si>
  <si>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</si>
  <si>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</si>
  <si>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</si>
  <si>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</si>
  <si>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</si>
  <si>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</si>
  <si>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</si>
  <si>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</si>
  <si>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</si>
  <si>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</si>
  <si>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</si>
  <si>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</si>
  <si>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</si>
  <si>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</si>
  <si>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</si>
  <si>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</si>
  <si>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</si>
  <si>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</si>
  <si>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</si>
  <si>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</si>
  <si>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</si>
  <si>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</si>
  <si>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</si>
  <si>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</si>
  <si>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</si>
  <si>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</si>
  <si>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</si>
  <si>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</si>
  <si>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</si>
  <si>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</si>
  <si>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</si>
  <si>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</si>
  <si>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</si>
  <si>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</si>
  <si>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</si>
  <si>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</si>
  <si>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</si>
  <si>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</si>
  <si>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</si>
  <si>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</si>
  <si>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</si>
  <si>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</si>
  <si>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</si>
  <si>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</si>
  <si>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</si>
  <si>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</si>
  <si>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</si>
  <si>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</si>
  <si>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</si>
  <si>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</si>
  <si>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</si>
  <si>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</si>
  <si>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</si>
  <si>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</si>
  <si>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</si>
  <si>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</si>
  <si>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</si>
  <si>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</si>
  <si>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</si>
  <si>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</si>
  <si>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</si>
  <si>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</si>
  <si>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</si>
  <si>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</si>
  <si>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</si>
  <si>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</si>
  <si>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</si>
  <si>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</si>
  <si>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</si>
  <si>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</si>
  <si>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</si>
  <si>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</si>
  <si>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</si>
  <si>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</si>
  <si>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</si>
  <si>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</si>
  <si>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</si>
  <si>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</si>
  <si>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</si>
  <si>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</si>
  <si>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</si>
  <si>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</si>
  <si>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</si>
  <si>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</si>
  <si>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</si>
  <si>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</si>
  <si>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</si>
  <si>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</si>
  <si>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</si>
  <si>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</si>
  <si>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</si>
  <si>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</si>
  <si>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</si>
  <si>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</si>
  <si>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</si>
  <si>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</si>
  <si>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</si>
  <si>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</si>
  <si>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</si>
  <si>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</si>
  <si>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</si>
  <si>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</si>
  <si>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</si>
  <si>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</si>
  <si>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</si>
  <si>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</si>
  <si>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</si>
  <si>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</si>
  <si>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</si>
  <si>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</si>
  <si>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</si>
  <si>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</si>
  <si>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</si>
  <si>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</si>
  <si>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</si>
  <si>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</si>
  <si>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</si>
  <si>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</si>
  <si>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</si>
  <si>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</si>
  <si>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</si>
  <si>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</si>
  <si>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</si>
  <si>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</si>
  <si>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</si>
  <si>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</si>
  <si>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</si>
  <si>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</si>
  <si>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</si>
  <si>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</si>
  <si>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</si>
  <si>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</si>
  <si>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</si>
  <si>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</si>
  <si>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</si>
  <si>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</si>
  <si>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</si>
  <si>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</si>
  <si>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</si>
  <si>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</si>
  <si>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</si>
  <si>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</si>
  <si>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</si>
  <si>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</si>
  <si>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</si>
  <si>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</si>
  <si>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</si>
  <si>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</si>
  <si>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</si>
  <si>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</si>
  <si>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</si>
  <si>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</si>
  <si>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</si>
  <si>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</si>
  <si>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</si>
  <si>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</si>
  <si>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</si>
  <si>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</si>
  <si>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</si>
  <si>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</si>
  <si>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</si>
  <si>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</si>
  <si>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</si>
  <si>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</si>
  <si>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</si>
  <si>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</si>
  <si>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</si>
  <si>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</si>
  <si>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</si>
  <si>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</si>
  <si>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</si>
  <si>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</si>
  <si>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</si>
  <si>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</si>
  <si>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</si>
  <si>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</si>
  <si>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</si>
  <si>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</si>
  <si>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</si>
  <si>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</si>
  <si>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</si>
  <si>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</si>
  <si>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</si>
  <si>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</si>
  <si>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</si>
  <si>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</si>
  <si>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</si>
  <si>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</si>
  <si>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</si>
  <si>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</si>
  <si>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</si>
  <si>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</si>
  <si>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</si>
  <si>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</si>
  <si>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</si>
  <si>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</si>
  <si>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</si>
  <si>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</si>
  <si>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</si>
  <si>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</si>
  <si>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</si>
  <si>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</si>
  <si>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</si>
  <si>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</si>
  <si>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</si>
  <si>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</si>
  <si>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</si>
  <si>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</si>
  <si>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</si>
  <si>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</si>
  <si>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</si>
  <si>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</si>
  <si>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</si>
  <si>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</si>
  <si>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</si>
  <si>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</si>
  <si>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</si>
  <si>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</si>
  <si>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</si>
  <si>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</si>
  <si>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</si>
  <si>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</si>
  <si>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</si>
  <si>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</si>
  <si>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</si>
  <si>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</si>
  <si>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</si>
  <si>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</si>
  <si>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</si>
  <si>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</si>
  <si>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</si>
  <si>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</si>
  <si>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</si>
  <si>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</si>
  <si>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</si>
  <si>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</si>
  <si>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</si>
  <si>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</si>
  <si>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</si>
  <si>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</si>
  <si>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</si>
  <si>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</si>
  <si>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</si>
  <si>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</si>
  <si>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</si>
  <si>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</si>
  <si>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</si>
  <si>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</si>
  <si>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</si>
  <si>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</si>
  <si>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</si>
  <si>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</si>
  <si>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</si>
  <si>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</si>
  <si>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</si>
  <si>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</si>
  <si>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</si>
  <si>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</si>
  <si>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</si>
  <si>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</si>
  <si>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</si>
  <si>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</si>
  <si>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</si>
  <si>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</si>
  <si>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</si>
  <si>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</si>
  <si>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</si>
  <si>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</si>
  <si>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</si>
  <si>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</si>
  <si>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</si>
  <si>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</si>
  <si>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</si>
  <si>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</si>
  <si>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</si>
  <si>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</si>
  <si>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</si>
  <si>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</si>
  <si>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</si>
  <si>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</si>
  <si>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</si>
  <si>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</si>
  <si>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</si>
  <si>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</si>
  <si>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</si>
  <si>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</si>
  <si>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</si>
  <si>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</si>
  <si>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</si>
  <si>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</si>
  <si>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</si>
  <si>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</si>
  <si>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</si>
  <si>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</si>
  <si>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</si>
  <si>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</si>
  <si>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</si>
  <si>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</si>
  <si>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</si>
  <si>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</si>
  <si>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</si>
  <si>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</si>
  <si>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</si>
  <si>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</si>
  <si>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</si>
  <si>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</si>
  <si>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</si>
  <si>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</si>
  <si>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</si>
  <si>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</si>
  <si>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</si>
  <si>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</si>
  <si>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</si>
  <si>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</si>
  <si>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</si>
  <si>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</si>
  <si>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</si>
  <si>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</si>
  <si>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</si>
  <si>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</si>
  <si>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</si>
  <si>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</si>
  <si>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</si>
  <si>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</si>
  <si>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</si>
  <si>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</si>
  <si>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</si>
  <si>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</si>
  <si>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</si>
  <si>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</si>
  <si>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</si>
  <si>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</si>
  <si>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</si>
  <si>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</si>
  <si>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</si>
  <si>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</si>
  <si>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</si>
  <si>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</si>
  <si>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</si>
  <si>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</si>
  <si>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</si>
  <si>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</si>
  <si>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</si>
  <si>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</si>
  <si>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</si>
  <si>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</si>
  <si>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</si>
  <si>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</si>
  <si>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</si>
  <si>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</si>
  <si>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</si>
  <si>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</si>
  <si>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</si>
  <si>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</si>
  <si>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</si>
  <si>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</si>
  <si>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</si>
  <si>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</si>
  <si>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</si>
  <si>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</si>
  <si>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</si>
  <si>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</si>
  <si>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</si>
  <si>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</si>
  <si>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</si>
  <si>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</si>
  <si>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</si>
  <si>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</si>
  <si>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</si>
  <si>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</si>
  <si>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</si>
  <si>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</si>
  <si>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</si>
  <si>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</si>
  <si>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</si>
  <si>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</si>
  <si>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</si>
  <si>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</si>
  <si>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</si>
  <si>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</si>
  <si>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</si>
  <si>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</si>
  <si>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</si>
  <si>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</si>
  <si>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</si>
  <si>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</si>
  <si>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</si>
  <si>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</si>
  <si>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</si>
  <si>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</si>
  <si>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</si>
  <si>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</si>
  <si>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</si>
  <si>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</si>
  <si>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</si>
  <si>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</si>
  <si>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</si>
  <si>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</si>
  <si>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</si>
  <si>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</si>
  <si>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</si>
  <si>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</si>
  <si>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</si>
  <si>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</si>
  <si>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</si>
  <si>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</si>
  <si>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</si>
  <si>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</si>
  <si>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</si>
  <si>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</si>
  <si>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</si>
  <si>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</si>
  <si>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</si>
  <si>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</si>
  <si>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</si>
  <si>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</si>
  <si>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</si>
  <si>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</si>
  <si>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</si>
  <si>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</si>
  <si>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</si>
  <si>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</si>
  <si>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</si>
  <si>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</si>
  <si>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</si>
  <si>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</si>
  <si>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</si>
  <si>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</si>
  <si>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</si>
  <si>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</si>
  <si>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</si>
  <si>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</si>
  <si>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</si>
  <si>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</si>
  <si>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</si>
  <si>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</si>
  <si>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</si>
  <si>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</si>
  <si>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</si>
  <si>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</si>
  <si>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</si>
  <si>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</si>
  <si>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</si>
  <si>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</si>
  <si>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</si>
  <si>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</si>
  <si>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</si>
  <si>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</si>
  <si>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</si>
  <si>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</si>
  <si>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</si>
  <si>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</si>
  <si>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</si>
  <si>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</si>
  <si>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</si>
  <si>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</si>
  <si>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</si>
  <si>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</si>
  <si>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</si>
  <si>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</si>
  <si>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</si>
  <si>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</si>
  <si>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</si>
  <si>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</si>
  <si>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</si>
  <si>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</si>
  <si>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</si>
  <si>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</si>
  <si>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</si>
  <si>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</si>
  <si>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</si>
  <si>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</si>
  <si>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</si>
  <si>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</si>
  <si>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</si>
  <si>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</si>
  <si>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</si>
  <si>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</si>
  <si>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</si>
  <si>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</si>
  <si>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</si>
  <si>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</si>
  <si>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</si>
  <si>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</si>
  <si>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</si>
  <si>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</si>
  <si>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</si>
  <si>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</si>
  <si>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</si>
  <si>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</si>
  <si>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</si>
  <si>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</si>
  <si>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</si>
  <si>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</si>
  <si>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</si>
  <si>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</si>
  <si>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</si>
  <si>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</si>
  <si>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</si>
  <si>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</si>
  <si>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</si>
  <si>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</si>
  <si>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</si>
  <si>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</si>
  <si>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</si>
  <si>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</si>
  <si>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</si>
  <si>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</si>
  <si>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</si>
  <si>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</si>
  <si>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</si>
  <si>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</si>
  <si>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</si>
  <si>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</si>
  <si>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</si>
  <si>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</si>
  <si>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</si>
  <si>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</si>
  <si>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</si>
  <si>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</si>
  <si>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</si>
  <si>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</si>
  <si>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</si>
  <si>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</si>
  <si>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</si>
  <si>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</si>
  <si>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</si>
  <si>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</si>
  <si>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</si>
  <si>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</si>
  <si>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</si>
  <si>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</si>
  <si>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</si>
  <si>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</si>
  <si>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</si>
  <si>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</si>
  <si>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</si>
  <si>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</si>
  <si>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</si>
  <si>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</si>
  <si>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</si>
  <si>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</si>
  <si>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</si>
  <si>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</si>
  <si>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</si>
  <si>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</si>
  <si>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</si>
  <si>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</si>
  <si>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</si>
  <si>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</si>
  <si>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</si>
  <si>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</si>
  <si>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</si>
  <si>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</si>
  <si>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</si>
  <si>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</si>
  <si>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</si>
  <si>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</si>
  <si>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</si>
  <si>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</si>
  <si>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</si>
  <si>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</si>
  <si>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</si>
  <si>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</si>
  <si>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</si>
  <si>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</si>
  <si>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</si>
  <si>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</si>
  <si>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</si>
  <si>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</si>
  <si>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</si>
  <si>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</si>
  <si>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</si>
  <si>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</si>
  <si>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</si>
  <si>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</si>
  <si>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</si>
  <si>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</si>
  <si>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</si>
  <si>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</si>
  <si>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</si>
  <si>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</si>
  <si>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</si>
  <si>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</si>
  <si>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</si>
  <si>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</si>
  <si>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</si>
  <si>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</si>
  <si>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</si>
  <si>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</si>
  <si>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</si>
  <si>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</si>
  <si>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</si>
  <si>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</si>
  <si>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</si>
  <si>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</si>
  <si>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</si>
  <si>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</si>
  <si>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</si>
  <si>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</si>
  <si>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</si>
  <si>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</si>
  <si>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</si>
  <si>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</si>
  <si>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</si>
  <si>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</si>
  <si>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</si>
  <si>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</si>
  <si>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</si>
  <si>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</si>
  <si>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</si>
  <si>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</si>
  <si>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</si>
  <si>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</si>
  <si>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</si>
  <si>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</si>
  <si>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</si>
  <si>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</si>
  <si>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</si>
  <si>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</si>
  <si>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</si>
  <si>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</si>
  <si>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</si>
  <si>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</si>
  <si>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</si>
  <si>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</si>
  <si>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</si>
  <si>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</si>
  <si>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</si>
  <si>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</si>
  <si>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</si>
  <si>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</si>
  <si>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</si>
  <si>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</si>
  <si>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</si>
  <si>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</si>
  <si>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</si>
  <si>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</si>
  <si>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</si>
  <si>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</si>
  <si>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</si>
  <si>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</si>
  <si>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</si>
  <si>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</si>
  <si>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</si>
  <si>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</si>
  <si>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</si>
  <si>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</si>
  <si>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</si>
  <si>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</si>
  <si>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</si>
  <si>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</si>
  <si>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</si>
  <si>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</si>
  <si>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</si>
  <si>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</si>
  <si>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</si>
  <si>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</si>
  <si>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</si>
  <si>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</si>
  <si>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</si>
  <si>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</si>
  <si>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</si>
  <si>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</si>
  <si>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</si>
  <si>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</si>
  <si>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</si>
  <si>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</si>
  <si>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</si>
  <si>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</si>
  <si>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</si>
  <si>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</si>
  <si>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</si>
  <si>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</si>
  <si>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</si>
  <si>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</si>
  <si>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</si>
  <si>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</si>
  <si>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</si>
  <si>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</si>
  <si>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</si>
  <si>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</si>
  <si>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</si>
  <si>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</si>
  <si>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</si>
  <si>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</si>
  <si>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</si>
  <si>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</si>
  <si>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</si>
  <si>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</si>
  <si>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</si>
  <si>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</si>
  <si>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</si>
  <si>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</si>
  <si>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</si>
  <si>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</si>
  <si>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</si>
  <si>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</si>
  <si>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</si>
  <si>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</si>
  <si>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</si>
  <si>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</si>
  <si>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</si>
  <si>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</si>
  <si>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</si>
  <si>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</si>
  <si>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</si>
  <si>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</si>
  <si>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</si>
  <si>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</si>
  <si>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</si>
  <si>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</si>
  <si>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</si>
  <si>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</si>
  <si>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</si>
  <si>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</si>
  <si>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</si>
  <si>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</si>
  <si>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</si>
  <si>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</si>
  <si>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</si>
  <si>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</si>
  <si>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</si>
  <si>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</si>
  <si>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</si>
  <si>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</si>
  <si>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</si>
  <si>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</si>
  <si>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</si>
  <si>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</si>
  <si>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</si>
  <si>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</si>
  <si>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</si>
  <si>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</si>
  <si>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</si>
  <si>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</si>
  <si>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</si>
  <si>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</si>
  <si>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</si>
  <si>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</si>
  <si>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</si>
  <si>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</si>
  <si>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</si>
  <si>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</si>
  <si>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</si>
  <si>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</si>
  <si>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</si>
  <si>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</si>
  <si>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</si>
  <si>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</si>
  <si>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</si>
  <si>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</si>
  <si>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</si>
  <si>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</si>
  <si>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</si>
  <si>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</si>
  <si>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</si>
  <si>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</si>
  <si>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</si>
  <si>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</si>
  <si>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</si>
  <si>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</si>
  <si>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</si>
  <si>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</si>
  <si>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</si>
  <si>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</si>
  <si>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</si>
  <si>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</si>
  <si>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</si>
  <si>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</si>
  <si>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</si>
  <si>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</si>
  <si>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</si>
  <si>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</si>
  <si>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</si>
  <si>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</si>
  <si>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</si>
  <si>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</si>
  <si>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</si>
  <si>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</si>
  <si>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</si>
  <si>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</si>
  <si>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</si>
  <si>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</si>
  <si>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</si>
  <si>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</si>
  <si>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</si>
  <si>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</si>
  <si>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</si>
  <si>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</si>
  <si>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</si>
  <si>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</si>
  <si>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</si>
  <si>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</si>
  <si>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</si>
  <si>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</si>
  <si>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</si>
  <si>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</si>
  <si>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</si>
  <si>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</si>
  <si>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</si>
  <si>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</si>
  <si>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</si>
  <si>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</si>
  <si>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</si>
  <si>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</si>
  <si>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</si>
  <si>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</si>
  <si>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</si>
  <si>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</si>
  <si>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</si>
  <si>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</si>
  <si>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</si>
  <si>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</si>
  <si>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</si>
  <si>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</si>
  <si>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</si>
  <si>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</si>
  <si>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</si>
  <si>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</si>
  <si>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</si>
  <si>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</si>
  <si>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</si>
  <si>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</si>
  <si>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</si>
  <si>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</si>
  <si>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</si>
  <si>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</si>
  <si>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</si>
  <si>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</si>
  <si>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</si>
  <si>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</si>
  <si>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</si>
  <si>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</si>
  <si>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</si>
  <si>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</si>
  <si>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</si>
  <si>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</si>
  <si>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</si>
  <si>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</si>
  <si>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</si>
  <si>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</si>
  <si>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</si>
  <si>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</si>
  <si>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</si>
  <si>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</si>
  <si>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</si>
  <si>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</si>
  <si>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</si>
  <si>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</si>
  <si>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</si>
  <si>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</si>
  <si>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</si>
  <si>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</si>
  <si>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</si>
  <si>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</si>
  <si>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</si>
  <si>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</si>
  <si>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</si>
  <si>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</si>
  <si>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</si>
  <si>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</si>
  <si>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</si>
  <si>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</si>
  <si>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</si>
  <si>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</si>
  <si>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</si>
  <si>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</si>
  <si>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</si>
  <si>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</si>
  <si>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</si>
  <si>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</si>
  <si>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</si>
  <si>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</si>
  <si>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</si>
  <si>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</si>
  <si>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</si>
  <si>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</si>
  <si>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</si>
  <si>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</si>
  <si>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</si>
  <si>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</si>
  <si>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</si>
  <si>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</si>
  <si>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</si>
  <si>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</si>
  <si>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</si>
  <si>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</si>
  <si>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</si>
  <si>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</si>
  <si>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</si>
  <si>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</si>
  <si>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</si>
  <si>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</si>
  <si>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</si>
  <si>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</si>
  <si>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</si>
  <si>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</si>
  <si>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</si>
  <si>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</si>
  <si>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</si>
  <si>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</si>
  <si>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</si>
  <si>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</si>
  <si>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</si>
  <si>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</si>
  <si>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</si>
  <si>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</si>
  <si>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</si>
  <si>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</si>
  <si>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</si>
  <si>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</si>
  <si>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</si>
  <si>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</si>
  <si>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</si>
  <si>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</si>
  <si>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</si>
  <si>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</si>
  <si>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</si>
  <si>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</si>
  <si>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</si>
  <si>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</si>
  <si>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</si>
  <si>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</si>
  <si>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</si>
  <si>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</si>
  <si>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</si>
  <si>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</si>
  <si>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</si>
  <si>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</si>
  <si>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</si>
  <si>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</si>
  <si>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</si>
  <si>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</si>
  <si>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</si>
  <si>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</si>
  <si>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</si>
  <si>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</si>
  <si>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</si>
  <si>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</si>
  <si>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</si>
  <si>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</si>
  <si>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</si>
  <si>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</si>
  <si>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</si>
  <si>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</si>
  <si>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</si>
  <si>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</si>
  <si>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</si>
  <si>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</si>
  <si>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</si>
  <si>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</si>
  <si>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</si>
  <si>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</si>
  <si>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</si>
  <si>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</si>
  <si>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</si>
  <si>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</si>
  <si>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</si>
  <si>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</si>
  <si>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</si>
  <si>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</si>
  <si>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</si>
  <si>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</si>
  <si>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</si>
  <si>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</si>
  <si>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</si>
  <si>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</si>
  <si>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</si>
  <si>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</si>
  <si>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</si>
  <si>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</si>
  <si>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</si>
  <si>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</si>
  <si>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</si>
  <si>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</si>
  <si>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</si>
  <si>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</si>
  <si>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</si>
  <si>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</si>
  <si>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</si>
  <si>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</si>
  <si>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</si>
  <si>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</si>
  <si>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</si>
  <si>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</si>
  <si>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</si>
  <si>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</si>
  <si>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</si>
  <si>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</si>
  <si>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</si>
  <si>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</si>
  <si>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</si>
  <si>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</si>
  <si>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</si>
  <si>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</si>
  <si>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</si>
  <si>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</si>
  <si>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</si>
  <si>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</si>
  <si>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</si>
  <si>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</si>
  <si>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</si>
  <si>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</si>
  <si>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</si>
  <si>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</si>
  <si>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</si>
  <si>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</si>
  <si>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</si>
  <si>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</si>
  <si>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</si>
  <si>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</si>
  <si>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</si>
  <si>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</si>
  <si>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</si>
  <si>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</si>
  <si>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</si>
  <si>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</si>
  <si>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</si>
  <si>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</si>
  <si>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</si>
  <si>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</si>
  <si>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</si>
  <si>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</si>
  <si>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</si>
  <si>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</si>
  <si>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</si>
  <si>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</si>
  <si>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</si>
  <si>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</si>
  <si>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</si>
  <si>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</si>
  <si>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</si>
  <si>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</si>
  <si>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</si>
  <si>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</si>
  <si>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</si>
  <si>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</si>
  <si>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</si>
  <si>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</si>
  <si>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</si>
  <si>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</si>
  <si>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</si>
  <si>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</si>
  <si>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</si>
  <si>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</si>
  <si>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</si>
  <si>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</si>
  <si>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</si>
  <si>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</si>
  <si>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</si>
  <si>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</si>
  <si>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</si>
  <si>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</si>
  <si>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</si>
  <si>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</si>
  <si>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</si>
  <si>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</si>
  <si>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</si>
  <si>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</si>
  <si>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</si>
  <si>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</si>
  <si>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</si>
  <si>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</si>
  <si>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</si>
  <si>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</si>
  <si>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</si>
  <si>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</si>
  <si>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</si>
  <si>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</si>
  <si>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</si>
  <si>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</si>
  <si>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</si>
  <si>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</si>
  <si>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</si>
  <si>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</si>
  <si>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</si>
  <si>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</si>
  <si>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</si>
  <si>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</si>
  <si>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</si>
  <si>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</si>
  <si>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</si>
  <si>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</si>
  <si>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</si>
  <si>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</si>
  <si>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</si>
  <si>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</si>
  <si>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</si>
  <si>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</si>
  <si>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</si>
  <si>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</si>
  <si>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</si>
  <si>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</si>
  <si>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</si>
  <si>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</si>
  <si>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</si>
  <si>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</si>
  <si>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</si>
  <si>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</si>
  <si>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</si>
  <si>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</si>
  <si>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</si>
  <si>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</si>
  <si>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</si>
  <si>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</si>
  <si>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</si>
  <si>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</si>
  <si>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</si>
  <si>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</si>
  <si>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</si>
  <si>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</si>
  <si>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</si>
  <si>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</si>
  <si>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</si>
  <si>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</si>
  <si>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</si>
  <si>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</si>
  <si>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</si>
  <si>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</si>
  <si>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</si>
  <si>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</si>
  <si>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</si>
  <si>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</si>
  <si>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</si>
  <si>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</si>
  <si>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</si>
  <si>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</si>
  <si>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</si>
  <si>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</si>
  <si>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</si>
  <si>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</si>
  <si>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</si>
  <si>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</si>
  <si>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</si>
  <si>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</si>
  <si>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</si>
  <si>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</si>
  <si>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</si>
  <si>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</si>
  <si>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</si>
  <si>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</si>
  <si>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</si>
  <si>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</si>
  <si>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</si>
  <si>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</si>
  <si>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</si>
  <si>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</si>
  <si>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</si>
  <si>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</si>
  <si>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</si>
  <si>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</si>
  <si>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</si>
  <si>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</si>
  <si>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</si>
  <si>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</si>
  <si>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</si>
  <si>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</si>
  <si>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</si>
  <si>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</si>
  <si>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</si>
  <si>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</si>
  <si>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</si>
  <si>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</si>
  <si>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</si>
  <si>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</si>
  <si>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</si>
  <si>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</si>
  <si>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</si>
  <si>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</si>
  <si>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</si>
  <si>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</si>
  <si>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</si>
  <si>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</si>
  <si>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</si>
  <si>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</si>
  <si>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</si>
  <si>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</si>
  <si>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</si>
  <si>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</si>
  <si>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</si>
  <si>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</si>
  <si>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</si>
  <si>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</si>
  <si>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</si>
  <si>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</si>
  <si>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</si>
  <si>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</si>
  <si>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</si>
  <si>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</si>
  <si>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</si>
  <si>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</si>
  <si>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</si>
  <si>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</si>
  <si>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</si>
  <si>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</si>
  <si>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</si>
  <si>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</si>
  <si>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</si>
  <si>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</si>
  <si>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</si>
  <si>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</si>
  <si>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</si>
  <si>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</si>
  <si>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</si>
  <si>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</si>
  <si>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</si>
  <si>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</si>
  <si>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</si>
  <si>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</si>
  <si>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</si>
  <si>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</si>
  <si>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</si>
  <si>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</si>
  <si>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</si>
  <si>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</si>
  <si>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</si>
  <si>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</si>
  <si>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</si>
  <si>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</si>
  <si>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</si>
  <si>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</si>
  <si>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</si>
  <si>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</si>
  <si>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</si>
  <si>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</si>
  <si>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</si>
  <si>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</si>
  <si>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</si>
  <si>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</si>
  <si>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</si>
  <si>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</si>
  <si>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</si>
  <si>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</si>
  <si>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</si>
  <si>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</si>
  <si>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</si>
  <si>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</si>
  <si>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</si>
  <si>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</si>
  <si>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</si>
  <si>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</si>
  <si>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</si>
  <si>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</si>
  <si>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</si>
  <si>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</si>
  <si>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</si>
  <si>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</si>
  <si>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</si>
  <si>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</si>
  <si>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</si>
  <si>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</si>
  <si>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</si>
  <si>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</si>
  <si>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</si>
  <si>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</si>
  <si>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</si>
  <si>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</si>
  <si>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</si>
  <si>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</si>
  <si>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</si>
  <si>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</si>
  <si>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</si>
  <si>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</si>
  <si>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</si>
  <si>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</si>
  <si>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</si>
  <si>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</si>
  <si>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</si>
  <si>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</si>
  <si>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</si>
  <si>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</si>
  <si>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</si>
  <si>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</si>
  <si>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</si>
  <si>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</si>
  <si>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</si>
  <si>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</si>
  <si>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</si>
  <si>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</si>
  <si>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</si>
  <si>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</si>
  <si>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</si>
  <si>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</si>
  <si>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</si>
  <si>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</si>
  <si>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</si>
  <si>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</si>
  <si>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</si>
  <si>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</si>
  <si>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</si>
  <si>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</si>
  <si>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</si>
  <si>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</si>
  <si>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</si>
  <si>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</si>
  <si>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</si>
  <si>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</si>
  <si>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</si>
  <si>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</si>
  <si>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</si>
  <si>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</si>
  <si>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</si>
  <si>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</si>
  <si>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</si>
  <si>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</si>
  <si>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</si>
  <si>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</si>
  <si>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</si>
  <si>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</si>
  <si>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</si>
  <si>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</si>
  <si>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</si>
  <si>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</si>
  <si>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</si>
  <si>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</si>
  <si>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</si>
  <si>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</si>
  <si>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</si>
  <si>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</si>
  <si>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</si>
  <si>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</si>
  <si>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</si>
  <si>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</si>
  <si>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</si>
  <si>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</si>
  <si>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</si>
  <si>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</si>
  <si>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</si>
  <si>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</si>
  <si>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</si>
  <si>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</si>
  <si>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</si>
  <si>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</si>
  <si>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</si>
  <si>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</si>
  <si>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</si>
  <si>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</si>
  <si>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</si>
  <si>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</si>
  <si>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</si>
  <si>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</si>
  <si>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</si>
  <si>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</si>
  <si>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</si>
  <si>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</si>
  <si>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</si>
  <si>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</si>
  <si>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</si>
  <si>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</si>
  <si>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</si>
  <si>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</si>
  <si>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</si>
  <si>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</si>
  <si>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</si>
  <si>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</si>
  <si>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</si>
  <si>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</si>
  <si>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</si>
  <si>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</si>
  <si>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</si>
  <si>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</si>
  <si>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</si>
  <si>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</si>
  <si>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</si>
  <si>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</si>
  <si>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</si>
  <si>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</si>
  <si>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</si>
  <si>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</si>
  <si>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</si>
  <si>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</si>
  <si>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</si>
  <si>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</si>
  <si>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</si>
  <si>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</si>
  <si>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</si>
  <si>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</si>
  <si>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</si>
  <si>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</si>
  <si>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</si>
  <si>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</si>
  <si>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</si>
  <si>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</si>
  <si>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</si>
  <si>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</si>
  <si>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</si>
  <si>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</si>
  <si>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</si>
  <si>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</si>
  <si>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</si>
  <si>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</si>
  <si>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</si>
  <si>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</si>
  <si>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</si>
  <si>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</si>
  <si>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</si>
  <si>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</si>
  <si>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</si>
  <si>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</si>
  <si>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</si>
  <si>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</si>
  <si>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</si>
  <si>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</si>
  <si>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</si>
  <si>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</si>
  <si>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</si>
  <si>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</si>
  <si>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</si>
  <si>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</si>
  <si>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</si>
  <si>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</si>
  <si>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</si>
  <si>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</si>
  <si>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</si>
  <si>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</si>
  <si>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</si>
  <si>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</si>
  <si>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</si>
  <si>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</si>
  <si>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</si>
  <si>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</si>
  <si>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</si>
  <si>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</si>
  <si>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</si>
  <si>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</si>
  <si>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</si>
  <si>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</si>
  <si>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</si>
  <si>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</si>
  <si>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</si>
  <si>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</si>
  <si>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</si>
  <si>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</si>
  <si>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</si>
  <si>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</si>
  <si>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</si>
  <si>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</si>
  <si>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</si>
  <si>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</si>
  <si>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</si>
  <si>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</si>
  <si>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</si>
  <si>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</si>
  <si>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</si>
  <si>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</si>
  <si>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</si>
  <si>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</si>
  <si>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</si>
  <si>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</si>
  <si>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</si>
  <si>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</si>
  <si>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</si>
  <si>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</si>
  <si>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</si>
  <si>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</si>
  <si>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</si>
  <si>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</si>
  <si>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</si>
  <si>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</si>
  <si>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</si>
  <si>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</si>
  <si>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</si>
  <si>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</si>
  <si>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</si>
  <si>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</si>
  <si>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</si>
  <si>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</si>
  <si>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</si>
  <si>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</si>
  <si>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</si>
  <si>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</si>
  <si>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</si>
  <si>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</si>
  <si>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</si>
  <si>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</si>
  <si>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</si>
  <si>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</si>
  <si>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</si>
  <si>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</si>
  <si>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</si>
  <si>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</si>
  <si>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</si>
  <si>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</si>
  <si>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</si>
  <si>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</si>
  <si>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</si>
  <si>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</si>
  <si>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</si>
  <si>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</si>
  <si>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</si>
  <si>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</si>
  <si>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</si>
  <si>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</si>
  <si>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</si>
  <si>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</si>
  <si>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</si>
  <si>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</si>
  <si>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</si>
  <si>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</si>
  <si>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</si>
  <si>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</si>
  <si>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</si>
  <si>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</si>
  <si>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</si>
  <si>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</si>
  <si>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</si>
  <si>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</si>
  <si>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</si>
  <si>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</si>
  <si>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</si>
  <si>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</si>
  <si>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</si>
  <si>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</si>
  <si>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</si>
  <si>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</si>
  <si>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</si>
  <si>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</si>
  <si>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</si>
  <si>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</si>
  <si>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</si>
  <si>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</si>
  <si>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</si>
  <si>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</si>
  <si>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</si>
  <si>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</si>
  <si>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</si>
  <si>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</si>
  <si>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</si>
  <si>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</si>
  <si>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</si>
  <si>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</si>
  <si>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</si>
  <si>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</si>
  <si>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</si>
  <si>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</si>
  <si>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</si>
  <si>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</si>
  <si>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</si>
  <si>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</si>
  <si>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</si>
  <si>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</si>
  <si>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</si>
  <si>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</si>
  <si>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</si>
  <si>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</si>
  <si>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</si>
  <si>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</si>
  <si>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</si>
  <si>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</si>
  <si>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</si>
  <si>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</si>
  <si>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</si>
  <si>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</si>
  <si>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</si>
  <si>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</si>
  <si>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</si>
  <si>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</si>
  <si>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</si>
  <si>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</si>
  <si>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</si>
  <si>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</si>
  <si>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</si>
  <si>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</si>
  <si>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</si>
  <si>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</si>
  <si>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</si>
  <si>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</si>
  <si>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</si>
  <si>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</si>
  <si>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</si>
  <si>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</si>
  <si>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</si>
  <si>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</si>
  <si>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</si>
  <si>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</si>
  <si>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</si>
  <si>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</si>
  <si>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</si>
  <si>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</si>
  <si>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</si>
  <si>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</si>
  <si>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</si>
  <si>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</si>
  <si>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</si>
  <si>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</si>
  <si>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</si>
  <si>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</si>
  <si>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</si>
  <si>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</si>
  <si>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</si>
  <si>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</si>
  <si>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</si>
  <si>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</si>
  <si>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</si>
  <si>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</si>
  <si>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</si>
  <si>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</si>
  <si>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</si>
  <si>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</si>
  <si>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</si>
  <si>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</si>
  <si>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</si>
  <si>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</si>
  <si>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</si>
  <si>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</si>
  <si>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</si>
  <si>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</si>
  <si>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</si>
  <si>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</si>
  <si>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</si>
  <si>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</si>
  <si>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</si>
  <si>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</si>
  <si>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</si>
  <si>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</si>
  <si>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</si>
  <si>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</si>
  <si>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</si>
  <si>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</si>
  <si>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</si>
  <si>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</si>
  <si>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</si>
  <si>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</si>
  <si>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</si>
  <si>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</si>
  <si>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</si>
  <si>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</si>
  <si>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</si>
  <si>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</si>
  <si>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</si>
  <si>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</si>
  <si>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</si>
  <si>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</si>
  <si>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</si>
  <si>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</si>
  <si>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</si>
  <si>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</si>
  <si>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</si>
  <si>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</si>
  <si>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</si>
  <si>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</si>
  <si>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</si>
  <si>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</si>
  <si>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</si>
  <si>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</si>
  <si>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</si>
  <si>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</si>
  <si>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</si>
  <si>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</si>
  <si>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</si>
  <si>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</si>
  <si>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</si>
  <si>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</si>
  <si>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</si>
  <si>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</si>
  <si>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</si>
  <si>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</si>
  <si>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</si>
  <si>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</si>
  <si>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</si>
  <si>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</si>
  <si>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</si>
  <si>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</si>
  <si>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</si>
  <si>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</si>
  <si>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</si>
  <si>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</si>
  <si>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</si>
  <si>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</si>
  <si>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</si>
  <si>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</si>
  <si>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</si>
  <si>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</si>
  <si>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</si>
  <si>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</si>
  <si>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</si>
  <si>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</si>
  <si>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</si>
  <si>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</si>
  <si>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</si>
  <si>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</si>
  <si>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</si>
  <si>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</si>
  <si>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</si>
  <si>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</si>
  <si>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</si>
  <si>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</si>
  <si>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</si>
  <si>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</si>
  <si>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</si>
  <si>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</si>
  <si>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</si>
  <si>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</si>
  <si>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</si>
  <si>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</si>
  <si>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</si>
  <si>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</si>
  <si>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</si>
  <si>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</si>
  <si>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</si>
  <si>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</si>
  <si>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</si>
  <si>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</si>
  <si>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</si>
  <si>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</si>
  <si>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</si>
  <si>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</si>
  <si>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</si>
  <si>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</si>
  <si>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</si>
  <si>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</si>
  <si>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</si>
  <si>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</si>
  <si>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</si>
  <si>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</si>
  <si>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</si>
  <si>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</si>
  <si>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</si>
  <si>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</si>
  <si>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</si>
  <si>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</si>
  <si>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</si>
  <si>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</si>
  <si>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</si>
  <si>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</si>
  <si>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</si>
  <si>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</si>
  <si>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</si>
  <si>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</si>
  <si>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</si>
  <si>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</si>
  <si>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</si>
  <si>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</si>
  <si>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</si>
  <si>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</si>
  <si>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</si>
  <si>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</si>
  <si>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</si>
  <si>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</si>
  <si>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</si>
  <si>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</si>
  <si>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</si>
  <si>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</si>
  <si>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</si>
  <si>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</si>
  <si>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</si>
  <si>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</si>
  <si>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</si>
  <si>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</si>
  <si>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</si>
  <si>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</si>
  <si>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</si>
  <si>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</si>
  <si>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</si>
  <si>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</si>
  <si>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</si>
  <si>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</si>
  <si>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</si>
  <si>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</si>
  <si>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</si>
  <si>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</si>
  <si>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</si>
  <si>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</si>
  <si>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</si>
  <si>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</si>
  <si>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</si>
  <si>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</si>
  <si>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</si>
  <si>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</si>
  <si>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</si>
  <si>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</si>
  <si>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</si>
  <si>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</si>
  <si>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</si>
  <si>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</si>
  <si>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</si>
  <si>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</si>
  <si>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</si>
  <si>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</si>
  <si>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</si>
  <si>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</si>
  <si>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</si>
  <si>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</si>
  <si>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</si>
  <si>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</si>
  <si>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</si>
  <si>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</si>
  <si>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</si>
  <si>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</si>
  <si>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</si>
  <si>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</si>
  <si>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</si>
  <si>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</si>
  <si>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</si>
  <si>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</si>
  <si>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</si>
  <si>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</si>
  <si>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</si>
  <si>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</si>
  <si>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</si>
  <si>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</si>
  <si>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</si>
  <si>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</si>
  <si>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</si>
  <si>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</si>
  <si>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</si>
  <si>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</si>
  <si>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</si>
  <si>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</si>
  <si>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</si>
  <si>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</si>
  <si>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</si>
  <si>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</si>
  <si>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</si>
  <si>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</si>
  <si>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</si>
  <si>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</si>
  <si>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</si>
  <si>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</si>
  <si>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</si>
  <si>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</si>
  <si>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</si>
  <si>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</si>
  <si>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</si>
  <si>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</si>
  <si>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</si>
  <si>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</si>
  <si>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</si>
  <si>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</si>
  <si>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</si>
  <si>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</si>
  <si>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</si>
  <si>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</si>
  <si>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</si>
  <si>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</si>
  <si>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</si>
  <si>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</si>
  <si>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</si>
  <si>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</si>
  <si>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</si>
  <si>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</si>
  <si>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</si>
  <si>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</si>
  <si>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</si>
  <si>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</si>
  <si>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</si>
  <si>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</si>
  <si>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</si>
  <si>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</si>
  <si>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</si>
  <si>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</si>
  <si>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</si>
  <si>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</si>
  <si>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</si>
  <si>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</si>
  <si>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</si>
  <si>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</si>
  <si>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</si>
  <si>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</si>
  <si>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</si>
  <si>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</si>
  <si>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</si>
  <si>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</si>
  <si>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</si>
  <si>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</si>
  <si>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</si>
  <si>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</si>
  <si>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</si>
  <si>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</si>
  <si>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</si>
  <si>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</si>
  <si>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</si>
  <si>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</si>
  <si>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</si>
  <si>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</si>
  <si>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</si>
  <si>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</si>
  <si>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</si>
  <si>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</si>
  <si>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</si>
  <si>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</si>
  <si>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</si>
  <si>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</si>
  <si>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</si>
  <si>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</si>
  <si>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</si>
  <si>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</si>
  <si>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</si>
  <si>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</si>
  <si>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</si>
  <si>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</si>
  <si>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</si>
  <si>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</si>
  <si>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</si>
  <si>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</si>
  <si>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</si>
  <si>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</si>
  <si>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</si>
  <si>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</si>
  <si>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</si>
  <si>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</si>
  <si>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</si>
  <si>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</si>
  <si>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</si>
  <si>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</si>
  <si>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</si>
  <si>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</si>
  <si>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</si>
  <si>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</si>
  <si>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</si>
  <si>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</si>
  <si>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</si>
  <si>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</si>
  <si>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</si>
  <si>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</si>
  <si>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</si>
  <si>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</si>
  <si>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</si>
  <si>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</si>
  <si>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</si>
  <si>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</si>
  <si>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</si>
  <si>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</si>
  <si>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</si>
  <si>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</si>
  <si>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</si>
  <si>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</si>
  <si>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</si>
  <si>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</si>
  <si>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</si>
  <si>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</si>
  <si>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</si>
  <si>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</si>
  <si>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</si>
  <si>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</si>
  <si>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</si>
  <si>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</si>
  <si>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</si>
  <si>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</si>
  <si>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</si>
  <si>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</si>
  <si>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</si>
  <si>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</si>
  <si>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</si>
  <si>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</si>
  <si>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</si>
  <si>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</si>
  <si>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</si>
  <si>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</si>
  <si>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</si>
  <si>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</si>
  <si>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</si>
  <si>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</si>
  <si>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</si>
  <si>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</si>
  <si>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</si>
  <si>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</si>
  <si>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</si>
  <si>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</si>
  <si>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</si>
  <si>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</si>
  <si>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</si>
  <si>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</si>
  <si>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</si>
  <si>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</si>
  <si>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</si>
  <si>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</si>
  <si>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</si>
  <si>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</si>
  <si>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</si>
  <si>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</si>
  <si>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</si>
  <si>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</si>
  <si>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</si>
  <si>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</si>
  <si>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</si>
  <si>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</si>
  <si>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</si>
  <si>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</si>
  <si>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</si>
  <si>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</si>
  <si>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</si>
  <si>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</si>
  <si>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</si>
  <si>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</si>
  <si>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</si>
  <si>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</si>
  <si>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</si>
  <si>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</si>
  <si>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</si>
  <si>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</si>
  <si>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</si>
  <si>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</si>
  <si>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</si>
  <si>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</si>
  <si>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</si>
  <si>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</si>
  <si>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</si>
  <si>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</si>
  <si>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</si>
  <si>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</si>
  <si>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</si>
  <si>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</si>
  <si>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</si>
  <si>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</si>
  <si>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</si>
  <si>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</si>
  <si>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</si>
  <si>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</si>
  <si>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</si>
  <si>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</si>
  <si>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</si>
  <si>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</si>
  <si>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</si>
  <si>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</si>
  <si>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</si>
  <si>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</si>
  <si>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</si>
  <si>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</si>
  <si>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</si>
  <si>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</si>
  <si>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</si>
  <si>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</si>
  <si>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</si>
  <si>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</si>
  <si>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</si>
  <si>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</si>
  <si>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</si>
  <si>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</si>
  <si>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</si>
  <si>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</si>
  <si>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</si>
  <si>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</si>
  <si>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</si>
  <si>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</si>
  <si>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</si>
  <si>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</si>
  <si>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</si>
  <si>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</si>
  <si>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</si>
  <si>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</si>
  <si>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</si>
  <si>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</si>
  <si>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</si>
  <si>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</si>
  <si>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</si>
  <si>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</si>
  <si>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</si>
  <si>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</si>
  <si>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</si>
  <si>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</si>
  <si>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</si>
  <si>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</si>
  <si>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</si>
  <si>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</si>
  <si>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</si>
  <si>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</si>
  <si>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</si>
  <si>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</si>
  <si>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</si>
  <si>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</si>
  <si>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</si>
  <si>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</si>
  <si>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</si>
  <si>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</si>
  <si>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</si>
  <si>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</si>
  <si>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</si>
  <si>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</si>
  <si>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</si>
  <si>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</si>
  <si>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</si>
  <si>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</si>
  <si>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</si>
  <si>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</si>
  <si>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</si>
  <si>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</si>
  <si>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</si>
  <si>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</si>
  <si>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</si>
  <si>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</si>
  <si>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</si>
  <si>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</si>
  <si>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</si>
  <si>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</si>
  <si>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</si>
  <si>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</si>
  <si>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</si>
  <si>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</si>
  <si>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</si>
  <si>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</si>
  <si>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</si>
  <si>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</si>
  <si>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</si>
  <si>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</si>
  <si>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</si>
  <si>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</si>
  <si>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</si>
  <si>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</si>
  <si>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</si>
  <si>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</si>
  <si>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</si>
  <si>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</si>
  <si>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</si>
  <si>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</si>
  <si>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</si>
  <si>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</si>
  <si>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</si>
  <si>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</si>
  <si>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</si>
  <si>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</si>
  <si>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</si>
  <si>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</si>
  <si>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</si>
  <si>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</si>
  <si>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</si>
  <si>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</si>
  <si>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</si>
  <si>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</si>
  <si>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</si>
  <si>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</si>
  <si>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</si>
  <si>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</si>
  <si>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</si>
  <si>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</si>
  <si>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</si>
  <si>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</si>
  <si>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</si>
  <si>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</si>
  <si>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</si>
  <si>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</si>
  <si>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</si>
  <si>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</si>
  <si>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</si>
  <si>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</si>
  <si>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</si>
  <si>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</si>
  <si>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</si>
  <si>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</si>
  <si>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</si>
  <si>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</si>
  <si>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</si>
  <si>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</si>
  <si>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</si>
  <si>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</si>
  <si>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</si>
  <si>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</si>
  <si>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</si>
  <si>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</si>
  <si>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</si>
  <si>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</si>
  <si>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</si>
  <si>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</si>
  <si>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</si>
  <si>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</si>
  <si>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</si>
  <si>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</si>
  <si>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</si>
  <si>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</si>
  <si>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</si>
  <si>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</si>
  <si>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</si>
  <si>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</si>
  <si>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</si>
  <si>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</si>
  <si>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</si>
  <si>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</si>
  <si>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</si>
  <si>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</si>
  <si>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</si>
  <si>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</si>
  <si>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</si>
  <si>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</si>
  <si>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</si>
  <si>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</si>
  <si>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</si>
  <si>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</si>
  <si>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</si>
  <si>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</si>
  <si>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</si>
  <si>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</si>
  <si>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</si>
  <si>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</si>
  <si>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</si>
  <si>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</si>
  <si>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</si>
  <si>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</si>
  <si>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</si>
  <si>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</si>
  <si>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</si>
  <si>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</si>
  <si>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</si>
  <si>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</si>
  <si>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</si>
  <si>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</si>
  <si>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</si>
  <si>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</si>
  <si>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</si>
  <si>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</si>
  <si>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</si>
  <si>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</si>
  <si>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</si>
  <si>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</si>
  <si>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</si>
  <si>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</si>
  <si>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</si>
  <si>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</si>
  <si>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</si>
  <si>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</si>
  <si>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</si>
  <si>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</si>
  <si>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</si>
  <si>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</si>
  <si>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</si>
  <si>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</si>
  <si>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</si>
  <si>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</si>
  <si>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</si>
  <si>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</si>
  <si>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</si>
  <si>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</si>
  <si>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</si>
  <si>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</si>
  <si>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</si>
  <si>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</si>
  <si>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</si>
  <si>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</si>
  <si>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</si>
  <si>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</si>
  <si>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</si>
  <si>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</si>
  <si>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</si>
  <si>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</si>
  <si>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</si>
  <si>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</si>
  <si>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</si>
  <si>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</si>
  <si>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</si>
  <si>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</si>
  <si>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</si>
  <si>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</si>
  <si>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</si>
  <si>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</si>
  <si>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</si>
  <si>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</si>
  <si>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</si>
  <si>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</si>
  <si>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</si>
  <si>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</si>
  <si>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</si>
  <si>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</si>
  <si>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</si>
  <si>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</si>
  <si>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</si>
  <si>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</si>
  <si>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</si>
  <si>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</si>
  <si>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</si>
  <si>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</si>
  <si>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</si>
  <si>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</si>
  <si>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</si>
  <si>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</si>
  <si>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</si>
  <si>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</si>
  <si>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</si>
  <si>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</si>
  <si>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</si>
  <si>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</si>
  <si>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</si>
  <si>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</si>
  <si>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</si>
  <si>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</si>
  <si>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</si>
  <si>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</si>
  <si>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</si>
  <si>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</si>
  <si>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</si>
  <si>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</si>
  <si>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</si>
  <si>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</si>
  <si>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</si>
  <si>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</si>
  <si>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</si>
  <si>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</si>
  <si>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</si>
  <si>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</si>
  <si>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</si>
  <si>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</si>
  <si>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</si>
  <si>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</si>
  <si>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</si>
  <si>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</si>
  <si>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</si>
  <si>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</si>
  <si>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</si>
  <si>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</si>
  <si>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</si>
  <si>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</si>
  <si>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</si>
  <si>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</si>
  <si>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</si>
  <si>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</si>
  <si>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</si>
  <si>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</si>
  <si>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</si>
  <si>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</si>
  <si>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</si>
  <si>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</si>
  <si>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</si>
  <si>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</si>
  <si>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</si>
  <si>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</si>
  <si>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</si>
  <si>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</si>
  <si>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</si>
  <si>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</si>
  <si>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</si>
  <si>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</si>
  <si>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</si>
  <si>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</si>
  <si>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</si>
  <si>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</si>
  <si>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</si>
  <si>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</si>
  <si>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</si>
  <si>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</si>
  <si>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</si>
  <si>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</si>
  <si>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</si>
  <si>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</si>
  <si>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</si>
  <si>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</si>
  <si>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</si>
  <si>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</si>
  <si>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</si>
  <si>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</si>
  <si>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</si>
  <si>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</si>
  <si>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</si>
  <si>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</si>
  <si>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</si>
  <si>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</si>
  <si>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</si>
  <si>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</si>
  <si>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</si>
  <si>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</si>
  <si>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</si>
  <si>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</si>
  <si>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</si>
  <si>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</si>
  <si>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</si>
  <si>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</si>
  <si>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</si>
  <si>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</si>
  <si>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</si>
  <si>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</si>
  <si>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</si>
  <si>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</si>
  <si>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</si>
  <si>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</si>
  <si>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</si>
  <si>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</si>
  <si>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</si>
  <si>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</si>
  <si>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</si>
  <si>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</si>
  <si>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</si>
  <si>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</si>
  <si>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</si>
  <si>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</si>
  <si>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</si>
  <si>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</si>
  <si>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</si>
  <si>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</si>
  <si>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</si>
  <si>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</si>
  <si>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</si>
  <si>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</si>
  <si>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</si>
  <si>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</si>
  <si>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</si>
  <si>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</si>
  <si>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</si>
  <si>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</si>
  <si>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</si>
  <si>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</si>
  <si>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</si>
  <si>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</si>
  <si>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</si>
  <si>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</si>
  <si>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</si>
  <si>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</si>
  <si>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</si>
  <si>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</si>
  <si>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</si>
  <si>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</si>
  <si>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</si>
  <si>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</si>
  <si>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</si>
  <si>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</si>
  <si>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</si>
  <si>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</si>
  <si>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</si>
  <si>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</si>
  <si>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</si>
  <si>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</si>
  <si>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</si>
  <si>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</si>
  <si>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</si>
  <si>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</si>
  <si>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</si>
  <si>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</si>
  <si>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</si>
  <si>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</si>
  <si>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</si>
  <si>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</si>
  <si>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</si>
  <si>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</si>
  <si>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</si>
  <si>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</si>
  <si>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</si>
  <si>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</si>
  <si>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</si>
  <si>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</si>
  <si>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</si>
  <si>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</si>
  <si>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</si>
  <si>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</si>
  <si>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</si>
  <si>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</si>
  <si>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</si>
  <si>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</si>
  <si>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</si>
  <si>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</si>
  <si>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</si>
  <si>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</si>
  <si>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</si>
  <si>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</si>
  <si>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</si>
  <si>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</si>
  <si>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</si>
  <si>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</si>
  <si>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</si>
  <si>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</si>
  <si>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</si>
  <si>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</si>
  <si>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</si>
  <si>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</si>
  <si>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</si>
  <si>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</si>
  <si>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</si>
  <si>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</si>
  <si>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</si>
  <si>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</si>
  <si>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</si>
  <si>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</si>
  <si>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</si>
  <si>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</si>
  <si>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</si>
  <si>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</si>
  <si>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</si>
  <si>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</si>
  <si>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</si>
  <si>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</si>
  <si>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</si>
  <si>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</si>
  <si>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</si>
  <si>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</si>
  <si>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</si>
  <si>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</si>
  <si>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</si>
  <si>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</si>
  <si>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</si>
  <si>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</si>
  <si>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</si>
  <si>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</si>
  <si>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</si>
  <si>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</si>
  <si>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</si>
  <si>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</si>
  <si>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</si>
  <si>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</si>
  <si>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</si>
  <si>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</si>
  <si>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</si>
  <si>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</si>
  <si>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</si>
  <si>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</si>
  <si>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</si>
  <si>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</si>
  <si>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</si>
  <si>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</si>
  <si>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</si>
  <si>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</si>
  <si>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</si>
  <si>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</si>
  <si>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</si>
  <si>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</si>
  <si>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</si>
  <si>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</si>
  <si>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</si>
  <si>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</si>
  <si>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</si>
  <si>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</si>
  <si>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</si>
  <si>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</si>
  <si>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</si>
  <si>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</si>
  <si>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</si>
  <si>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</si>
  <si>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</si>
  <si>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</si>
  <si>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</si>
  <si>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</si>
  <si>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</si>
  <si>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</si>
  <si>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</si>
  <si>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</si>
  <si>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</si>
  <si>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</si>
  <si>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</si>
  <si>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</si>
  <si>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</si>
  <si>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</si>
  <si>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</si>
  <si>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</si>
  <si>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</si>
  <si>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</si>
  <si>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</si>
  <si>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</si>
  <si>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</si>
  <si>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</si>
  <si>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</si>
  <si>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</si>
  <si>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</si>
  <si>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</si>
  <si>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</si>
  <si>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</si>
  <si>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</si>
  <si>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</si>
  <si>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</si>
  <si>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</si>
  <si>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</si>
  <si>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</si>
  <si>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</si>
  <si>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</si>
  <si>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</si>
  <si>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</si>
  <si>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</si>
  <si>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</si>
  <si>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</si>
  <si>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</si>
  <si>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</si>
  <si>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</si>
  <si>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</si>
  <si>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</si>
  <si>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</si>
  <si>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</si>
  <si>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</si>
  <si>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</si>
  <si>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</si>
  <si>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</si>
  <si>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</si>
  <si>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</si>
  <si>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</si>
  <si>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</si>
  <si>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</si>
  <si>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</si>
  <si>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</si>
  <si>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</si>
  <si>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</si>
  <si>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</si>
  <si>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</si>
  <si>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</si>
  <si>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</si>
  <si>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</si>
  <si>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</si>
  <si>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</si>
  <si>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</si>
  <si>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</si>
  <si>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</si>
  <si>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</si>
  <si>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</si>
  <si>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</si>
  <si>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</si>
  <si>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</si>
  <si>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</si>
  <si>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</si>
  <si>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</si>
  <si>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</si>
  <si>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</si>
  <si>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</si>
  <si>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</si>
  <si>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</si>
  <si>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</si>
  <si>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</si>
  <si>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</si>
  <si>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</si>
  <si>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</si>
  <si>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</si>
  <si>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</si>
  <si>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</si>
  <si>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</si>
  <si>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</si>
  <si>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</si>
  <si>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</si>
  <si>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</si>
  <si>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</si>
  <si>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</si>
  <si>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</si>
  <si>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</si>
  <si>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</si>
  <si>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</si>
  <si>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</si>
  <si>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</si>
  <si>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</si>
  <si>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</si>
  <si>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</si>
  <si>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</si>
  <si>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</si>
  <si>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</si>
  <si>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</si>
  <si>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</si>
  <si>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</si>
  <si>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</si>
  <si>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</si>
  <si>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</si>
  <si>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</si>
  <si>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</si>
  <si>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</si>
  <si>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</si>
  <si>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</si>
  <si>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</si>
  <si>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</si>
  <si>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</si>
  <si>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</si>
  <si>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</si>
  <si>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</si>
  <si>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</si>
  <si>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</si>
  <si>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</si>
  <si>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</si>
  <si>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</si>
  <si>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</si>
  <si>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</si>
  <si>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</si>
  <si>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</si>
  <si>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</si>
  <si>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</si>
  <si>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</si>
  <si>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</si>
  <si>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</si>
  <si>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</si>
  <si>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</si>
  <si>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</si>
  <si>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</si>
  <si>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</si>
  <si>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</si>
  <si>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</si>
  <si>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</si>
  <si>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</si>
  <si>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</si>
  <si>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</si>
  <si>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</si>
  <si>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</si>
  <si>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</si>
  <si>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</si>
  <si>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</si>
  <si>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</si>
  <si>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</si>
  <si>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</si>
  <si>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</si>
  <si>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</si>
  <si>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</si>
  <si>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</si>
  <si>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</si>
  <si>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</si>
  <si>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</si>
  <si>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</si>
  <si>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</si>
  <si>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</si>
  <si>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</si>
  <si>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</si>
  <si>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</si>
  <si>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</si>
  <si>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</si>
  <si>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</si>
  <si>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</si>
  <si>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</si>
  <si>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</si>
  <si>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</si>
  <si>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</si>
  <si>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</si>
  <si>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</si>
  <si>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</si>
  <si>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</si>
  <si>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</si>
  <si>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</si>
  <si>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</si>
  <si>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</si>
  <si>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</si>
  <si>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</si>
  <si>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</si>
  <si>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</si>
  <si>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</si>
  <si>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</si>
  <si>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</si>
  <si>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</si>
  <si>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</si>
  <si>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</si>
  <si>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</si>
  <si>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</si>
  <si>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</si>
  <si>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</si>
  <si>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</si>
  <si>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</si>
  <si>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</si>
  <si>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</si>
  <si>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</si>
  <si>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</si>
  <si>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</si>
  <si>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</si>
  <si>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</si>
  <si>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</si>
  <si>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</si>
  <si>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</si>
  <si>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</si>
  <si>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</si>
  <si>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</si>
  <si>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</si>
  <si>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</si>
  <si>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</si>
  <si>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</si>
  <si>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</si>
  <si>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</si>
  <si>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</si>
  <si>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</si>
  <si>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</si>
  <si>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</si>
  <si>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</si>
  <si>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</si>
  <si>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</si>
  <si>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</si>
  <si>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</si>
  <si>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</si>
  <si>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</si>
  <si>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</si>
  <si>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</si>
  <si>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</si>
  <si>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</si>
  <si>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</si>
  <si>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</si>
  <si>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</si>
  <si>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</si>
  <si>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</si>
  <si>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</si>
  <si>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</si>
  <si>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</si>
  <si>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</si>
  <si>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</si>
  <si>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</si>
  <si>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</si>
  <si>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</si>
  <si>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</si>
  <si>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</si>
  <si>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</si>
  <si>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</si>
  <si>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</si>
  <si>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</si>
  <si>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</si>
  <si>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</si>
  <si>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</si>
  <si>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</si>
  <si>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</si>
  <si>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</si>
  <si>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</si>
  <si>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</si>
  <si>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</si>
  <si>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</si>
  <si>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</si>
  <si>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</si>
  <si>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</si>
  <si>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</si>
  <si>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</si>
  <si>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</si>
  <si>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</si>
  <si>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</si>
  <si>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</si>
  <si>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</si>
  <si>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</si>
  <si>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</si>
  <si>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</si>
  <si>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</si>
  <si>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</si>
  <si>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</si>
  <si>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</si>
  <si>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</si>
  <si>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</si>
  <si>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</si>
  <si>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</si>
  <si>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</si>
  <si>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</si>
  <si>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</si>
  <si>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</si>
  <si>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</si>
  <si>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</si>
  <si>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</si>
  <si>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</si>
  <si>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</si>
  <si>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</si>
  <si>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</si>
  <si>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</si>
  <si>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</si>
  <si>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</si>
  <si>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</si>
  <si>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</si>
  <si>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</si>
  <si>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</si>
  <si>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</si>
  <si>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</si>
  <si>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</si>
  <si>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</si>
  <si>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</si>
  <si>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</si>
  <si>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</si>
  <si>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</si>
  <si>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</si>
  <si>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</si>
  <si>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</si>
  <si>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</si>
  <si>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</si>
  <si>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</si>
  <si>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</si>
  <si>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</si>
  <si>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</si>
  <si>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</si>
  <si>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</si>
  <si>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</si>
  <si>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</si>
  <si>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</si>
  <si>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</si>
  <si>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</si>
  <si>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</si>
  <si>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</si>
  <si>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</si>
  <si>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</si>
  <si>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</si>
  <si>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</si>
  <si>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</si>
  <si>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</si>
  <si>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</si>
  <si>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</si>
  <si>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</si>
  <si>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</si>
  <si>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</si>
  <si>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</si>
  <si>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</si>
  <si>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</si>
  <si>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</si>
  <si>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</si>
  <si>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</si>
  <si>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</si>
  <si>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</si>
  <si>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</si>
  <si>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</si>
  <si>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</si>
  <si>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</si>
  <si>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</si>
  <si>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</si>
  <si>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</si>
  <si>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</si>
  <si>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</si>
  <si>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</si>
  <si>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</si>
  <si>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</si>
  <si>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</si>
  <si>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</si>
  <si>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</si>
  <si>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</si>
  <si>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</si>
  <si>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</si>
  <si>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</si>
  <si>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</si>
  <si>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</si>
  <si>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</si>
  <si>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</si>
  <si>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</si>
  <si>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</si>
  <si>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</si>
  <si>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</si>
  <si>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</si>
  <si>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</si>
  <si>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</si>
  <si>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</si>
  <si>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</si>
  <si>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</si>
  <si>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</si>
  <si>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</si>
  <si>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</si>
  <si>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</si>
  <si>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</si>
  <si>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</si>
  <si>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</si>
  <si>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</si>
  <si>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</si>
  <si>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</si>
  <si>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</si>
  <si>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</si>
  <si>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</si>
  <si>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</si>
  <si>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</si>
  <si>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</si>
  <si>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</si>
  <si>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</si>
  <si>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</si>
  <si>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</si>
  <si>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</si>
  <si>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</si>
  <si>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</si>
  <si>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</si>
  <si>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</si>
  <si>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</si>
  <si>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</si>
  <si>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</si>
  <si>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</si>
  <si>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</si>
  <si>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</si>
  <si>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</si>
  <si>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</si>
  <si>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</si>
  <si>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</si>
  <si>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</si>
  <si>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</si>
  <si>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</si>
  <si>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</si>
  <si>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</si>
  <si>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</si>
  <si>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</si>
  <si>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</si>
  <si>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</si>
  <si>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</si>
  <si>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</si>
  <si>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</si>
  <si>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</si>
  <si>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</si>
  <si>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</si>
  <si>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</si>
  <si>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</si>
  <si>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</si>
  <si>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</si>
  <si>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</si>
  <si>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</si>
  <si>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</si>
  <si>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</si>
  <si>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</si>
  <si>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</si>
  <si>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</si>
  <si>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</si>
  <si>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</si>
  <si>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</si>
  <si>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</si>
  <si>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</si>
  <si>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</si>
  <si>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</si>
  <si>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</si>
  <si>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</si>
  <si>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</si>
  <si>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</si>
  <si>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</si>
  <si>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</si>
  <si>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</si>
  <si>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</si>
  <si>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</si>
  <si>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</si>
  <si>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</si>
  <si>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</si>
  <si>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</si>
  <si>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</si>
  <si>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</si>
  <si>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</si>
  <si>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</si>
  <si>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</si>
  <si>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</si>
  <si>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</si>
  <si>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</si>
  <si>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</si>
  <si>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</si>
  <si>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</si>
  <si>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</si>
  <si>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</si>
  <si>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</si>
  <si>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</si>
  <si>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</si>
  <si>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</si>
  <si>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</si>
  <si>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</si>
  <si>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</si>
  <si>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</si>
  <si>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</si>
  <si>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</si>
  <si>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</si>
  <si>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</si>
  <si>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</si>
  <si>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</si>
  <si>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</si>
  <si>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</si>
  <si>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</si>
  <si>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</si>
  <si>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</si>
  <si>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</si>
  <si>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</si>
  <si>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</si>
  <si>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</si>
  <si>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</si>
  <si>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</si>
  <si>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</si>
  <si>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</si>
  <si>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</si>
  <si>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</si>
  <si>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</si>
  <si>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</si>
  <si>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</si>
  <si>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</si>
  <si>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</si>
  <si>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</si>
  <si>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</si>
  <si>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</si>
  <si>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</si>
  <si>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</si>
  <si>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</si>
  <si>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</si>
  <si>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</si>
  <si>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</si>
  <si>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</si>
  <si>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</si>
  <si>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</si>
  <si>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</si>
  <si>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</si>
  <si>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</si>
  <si>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</si>
  <si>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</si>
  <si>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</si>
  <si>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</si>
  <si>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</si>
  <si>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</si>
  <si>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</si>
  <si>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</si>
  <si>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</si>
  <si>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</si>
  <si>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</si>
  <si>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</si>
  <si>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</si>
  <si>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</si>
  <si>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</si>
  <si>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</si>
  <si>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</si>
  <si>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</si>
  <si>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</si>
  <si>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</si>
  <si>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</si>
  <si>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</si>
  <si>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</si>
  <si>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</si>
  <si>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</si>
  <si>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</si>
  <si>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</si>
  <si>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</si>
  <si>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</si>
  <si>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</si>
  <si>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</si>
  <si>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</si>
  <si>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</si>
  <si>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</si>
  <si>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</si>
  <si>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</si>
  <si>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</si>
  <si>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</si>
  <si>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</si>
  <si>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</si>
  <si>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</si>
  <si>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</si>
  <si>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</si>
  <si>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</si>
  <si>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</si>
  <si>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</si>
  <si>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</si>
  <si>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</si>
  <si>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</si>
  <si>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</si>
  <si>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</si>
  <si>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</si>
  <si>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</si>
  <si>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</si>
  <si>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</si>
  <si>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</si>
  <si>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</si>
  <si>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</si>
  <si>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</si>
  <si>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</si>
  <si>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</si>
  <si>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</si>
  <si>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</si>
  <si>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</si>
  <si>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</si>
  <si>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</si>
  <si>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</si>
  <si>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</si>
  <si>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</si>
  <si>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</si>
  <si>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</si>
  <si>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</si>
  <si>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</si>
  <si>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</si>
  <si>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</si>
  <si>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</si>
  <si>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</si>
  <si>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</si>
  <si>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</si>
  <si>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</si>
  <si>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</si>
  <si>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</si>
  <si>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</si>
  <si>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</si>
  <si>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</si>
  <si>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</si>
  <si>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</si>
  <si>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</si>
  <si>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</si>
  <si>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</si>
  <si>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</si>
  <si>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</si>
  <si>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</si>
  <si>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</si>
  <si>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</si>
  <si>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</si>
  <si>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</si>
  <si>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</si>
  <si>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</si>
  <si>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</si>
  <si>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</si>
  <si>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</si>
  <si>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</si>
  <si>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</si>
  <si>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</si>
  <si>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</si>
  <si>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</si>
  <si>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</si>
  <si>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</si>
  <si>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</si>
  <si>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</si>
  <si>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</si>
  <si>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</si>
  <si>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</si>
  <si>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</si>
  <si>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</si>
  <si>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</si>
  <si>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</si>
  <si>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</si>
  <si>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</si>
  <si>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</si>
  <si>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</si>
  <si>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</si>
  <si>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</si>
  <si>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</si>
  <si>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</si>
  <si>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</si>
  <si>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</si>
  <si>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</si>
  <si>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</si>
  <si>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</si>
  <si>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</si>
  <si>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</si>
  <si>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</si>
  <si>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</si>
  <si>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</si>
  <si>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</si>
  <si>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</si>
  <si>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</si>
  <si>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</si>
  <si>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</si>
  <si>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</si>
  <si>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</si>
  <si>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</si>
  <si>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</si>
  <si>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</si>
  <si>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</si>
  <si>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</si>
  <si>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</si>
  <si>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</si>
  <si>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</si>
  <si>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</si>
  <si>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</si>
  <si>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</si>
  <si>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</si>
  <si>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</si>
  <si>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</si>
  <si>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</si>
  <si>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</si>
  <si>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</si>
  <si>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</si>
  <si>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</si>
  <si>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</si>
  <si>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</si>
  <si>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</si>
  <si>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</si>
  <si>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</si>
  <si>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</si>
  <si>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</si>
  <si>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</si>
  <si>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</si>
  <si>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</si>
  <si>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</si>
  <si>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</si>
  <si>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</si>
  <si>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</si>
  <si>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</si>
  <si>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</si>
  <si>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</si>
  <si>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</si>
  <si>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</si>
  <si>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</si>
  <si>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</si>
  <si>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</si>
  <si>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</si>
  <si>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</si>
  <si>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</si>
  <si>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</si>
  <si>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</si>
  <si>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</si>
  <si>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</si>
  <si>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</si>
  <si>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</si>
  <si>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</si>
  <si>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</si>
  <si>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</si>
  <si>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</si>
  <si>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</si>
  <si>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</si>
  <si>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</si>
  <si>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</si>
  <si>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</si>
  <si>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</si>
  <si>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</si>
  <si>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</si>
  <si>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</si>
  <si>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</si>
  <si>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</si>
  <si>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</si>
  <si>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</si>
  <si>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</si>
  <si>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</si>
  <si>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</si>
  <si>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</si>
  <si>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</si>
  <si>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</si>
  <si>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</si>
  <si>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</si>
  <si>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</si>
  <si>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</si>
  <si>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</si>
  <si>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</si>
  <si>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</si>
  <si>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</si>
  <si>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</si>
  <si>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</si>
  <si>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</si>
  <si>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</si>
  <si>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</si>
  <si>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</si>
  <si>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</si>
  <si>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</si>
  <si>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</si>
  <si>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</si>
  <si>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</si>
  <si>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</si>
  <si>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</si>
  <si>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</si>
  <si>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</si>
  <si>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</si>
  <si>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</si>
  <si>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</si>
  <si>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</si>
  <si>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</si>
  <si>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</si>
  <si>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</si>
  <si>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</si>
  <si>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</si>
  <si>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</si>
  <si>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</si>
  <si>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</si>
  <si>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</si>
  <si>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</si>
  <si>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</si>
  <si>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</si>
  <si>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</si>
  <si>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</si>
  <si>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</si>
  <si>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</si>
  <si>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</si>
  <si>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</si>
  <si>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</si>
  <si>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</si>
  <si>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</si>
  <si>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</si>
  <si>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</si>
  <si>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</si>
  <si>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</si>
  <si>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</si>
  <si>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</si>
  <si>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</si>
  <si>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</si>
  <si>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</si>
  <si>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</si>
  <si>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</si>
  <si>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</si>
  <si>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</si>
  <si>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</si>
  <si>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</si>
  <si>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</si>
  <si>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</si>
  <si>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</si>
  <si>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</si>
  <si>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</si>
  <si>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</si>
  <si>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</si>
  <si>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</si>
  <si>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</si>
  <si>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</si>
  <si>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</si>
  <si>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</si>
  <si>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</si>
  <si>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</si>
  <si>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</si>
  <si>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</si>
  <si>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</si>
  <si>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</si>
  <si>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</si>
  <si>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</si>
  <si>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</si>
  <si>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</si>
  <si>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</si>
  <si>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</si>
  <si>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</si>
  <si>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</si>
  <si>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</si>
  <si>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</si>
  <si>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</si>
  <si>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</si>
  <si>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</si>
  <si>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</si>
  <si>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</si>
  <si>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</si>
  <si>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</si>
  <si>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</si>
  <si>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</si>
  <si>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</si>
  <si>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</si>
  <si>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</si>
  <si>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</si>
  <si>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</si>
  <si>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</si>
  <si>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</si>
  <si>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</si>
  <si>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</si>
  <si>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</si>
  <si>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</si>
  <si>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</si>
  <si>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</si>
  <si>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</si>
  <si>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</si>
  <si>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</si>
  <si>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</si>
  <si>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</si>
  <si>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</si>
  <si>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</si>
  <si>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</si>
  <si>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</si>
  <si>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</si>
  <si>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</si>
  <si>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</si>
  <si>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</si>
  <si>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</si>
  <si>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</si>
  <si>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</si>
  <si>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</si>
  <si>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</si>
  <si>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</si>
  <si>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</si>
  <si>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</si>
  <si>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</si>
  <si>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</si>
  <si>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</si>
  <si>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</si>
  <si>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</si>
  <si>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</si>
  <si>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</si>
  <si>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</si>
  <si>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</si>
  <si>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</si>
  <si>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</si>
  <si>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</si>
  <si>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</si>
  <si>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</si>
  <si>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</si>
  <si>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</si>
  <si>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</si>
  <si>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</si>
  <si>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</si>
  <si>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</si>
  <si>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</si>
  <si>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</si>
  <si>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</si>
  <si>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</si>
  <si>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</si>
  <si>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</si>
  <si>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</si>
  <si>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</si>
  <si>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</si>
  <si>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</si>
  <si>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</si>
  <si>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</si>
  <si>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</si>
  <si>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</si>
  <si>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</si>
  <si>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</si>
  <si>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</si>
  <si>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</si>
  <si>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</si>
  <si>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</si>
  <si>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</si>
  <si>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</si>
  <si>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</si>
  <si>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</si>
  <si>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</si>
  <si>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</si>
  <si>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</si>
  <si>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</si>
  <si>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</si>
  <si>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</si>
  <si>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</si>
  <si>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</si>
  <si>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</si>
  <si>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</si>
  <si>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</si>
  <si>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</si>
  <si>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</si>
  <si>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</si>
  <si>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</si>
  <si>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</si>
  <si>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</si>
  <si>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</si>
  <si>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</si>
  <si>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</si>
  <si>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</si>
  <si>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</si>
  <si>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</si>
  <si>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</si>
  <si>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</si>
  <si>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</si>
  <si>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</si>
  <si>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</si>
  <si>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</si>
  <si>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</si>
  <si>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</si>
  <si>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</si>
  <si>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</si>
  <si>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</si>
  <si>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</si>
  <si>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</si>
  <si>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</si>
  <si>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</si>
  <si>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</si>
  <si>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</si>
  <si>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</si>
  <si>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</si>
  <si>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</si>
  <si>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</si>
  <si>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</si>
  <si>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</si>
  <si>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</si>
  <si>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</si>
  <si>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</si>
  <si>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</si>
  <si>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</si>
  <si>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</si>
  <si>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</si>
  <si>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</si>
  <si>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</si>
  <si>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</si>
  <si>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</si>
  <si>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</si>
  <si>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</si>
  <si>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</si>
  <si>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</si>
  <si>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</si>
  <si>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</si>
  <si>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</si>
  <si>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</si>
  <si>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</si>
  <si>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</si>
  <si>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</si>
  <si>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</si>
  <si>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</si>
  <si>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</si>
  <si>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</si>
  <si>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</si>
  <si>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</si>
  <si>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</si>
  <si>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</si>
  <si>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</si>
  <si>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</si>
  <si>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</si>
  <si>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</si>
  <si>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</si>
  <si>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</si>
  <si>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</si>
  <si>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</si>
  <si>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</si>
  <si>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</si>
  <si>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</si>
  <si>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</si>
  <si>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</si>
  <si>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</si>
  <si>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</si>
  <si>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</si>
  <si>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</si>
  <si>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</si>
  <si>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</si>
  <si>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</si>
  <si>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</si>
  <si>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</si>
  <si>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</si>
  <si>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</si>
  <si>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</si>
  <si>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</si>
  <si>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</si>
  <si>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</si>
  <si>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</si>
  <si>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</si>
  <si>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</si>
  <si>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</si>
  <si>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</si>
  <si>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</si>
  <si>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</si>
  <si>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</si>
  <si>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</si>
  <si>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</si>
  <si>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</si>
  <si>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</si>
  <si>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</si>
  <si>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</si>
  <si>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</si>
  <si>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</si>
  <si>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</si>
  <si>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</si>
  <si>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</si>
  <si>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</si>
  <si>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</si>
  <si>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</si>
  <si>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</si>
  <si>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</si>
  <si>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</si>
  <si>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</si>
  <si>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</si>
  <si>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</si>
  <si>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</si>
  <si>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</si>
  <si>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</si>
  <si>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</si>
  <si>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</si>
  <si>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</si>
  <si>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</si>
  <si>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</si>
  <si>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</si>
  <si>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</si>
  <si>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</si>
  <si>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</si>
  <si>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</si>
  <si>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</si>
  <si>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</si>
  <si>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</si>
  <si>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</si>
  <si>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</si>
  <si>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</si>
  <si>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</si>
  <si>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</si>
  <si>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</si>
  <si>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</si>
  <si>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</si>
  <si>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</si>
  <si>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</si>
  <si>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</si>
  <si>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</si>
  <si>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</si>
  <si>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</si>
  <si>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</si>
  <si>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</si>
  <si>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</si>
  <si>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</si>
  <si>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</si>
  <si>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</si>
  <si>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</si>
  <si>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</si>
  <si>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</si>
  <si>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</si>
  <si>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</si>
  <si>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</si>
  <si>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</si>
  <si>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</si>
  <si>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</si>
  <si>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</si>
  <si>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</si>
  <si>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</si>
  <si>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</si>
  <si>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</si>
  <si>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</si>
  <si>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</si>
  <si>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</si>
  <si>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</si>
  <si>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</si>
  <si>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</si>
  <si>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</si>
  <si>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</si>
  <si>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</si>
  <si>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</si>
  <si>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</si>
  <si>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</si>
  <si>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</si>
  <si>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</si>
  <si>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</si>
  <si>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</si>
  <si>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</si>
  <si>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</si>
  <si>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</si>
  <si>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</si>
  <si>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</si>
  <si>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</si>
  <si>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</si>
  <si>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</si>
  <si>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</si>
  <si>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</si>
  <si>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</si>
  <si>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</si>
  <si>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</si>
  <si>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</si>
  <si>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</si>
  <si>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</si>
  <si>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</si>
  <si>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</si>
  <si>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</si>
  <si>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</si>
  <si>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</si>
  <si>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</si>
  <si>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</si>
  <si>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</si>
  <si>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</si>
  <si>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</si>
  <si>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</si>
  <si>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</si>
  <si>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</si>
  <si>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</si>
  <si>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</si>
  <si>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</si>
  <si>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</si>
  <si>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</si>
  <si>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</si>
  <si>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</si>
  <si>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</si>
  <si>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</si>
  <si>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</si>
  <si>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</si>
  <si>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</si>
  <si>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</si>
  <si>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</si>
  <si>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</si>
  <si>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</si>
  <si>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</si>
  <si>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</si>
  <si>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</si>
  <si>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</si>
  <si>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</si>
  <si>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</si>
  <si>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</si>
  <si>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</si>
  <si>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</si>
  <si>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</si>
  <si>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</si>
  <si>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</si>
  <si>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</si>
  <si>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</si>
  <si>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</si>
  <si>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</si>
  <si>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</si>
  <si>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</si>
  <si>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</si>
  <si>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</si>
  <si>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</si>
  <si>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</si>
  <si>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</si>
  <si>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</si>
  <si>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</si>
  <si>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</si>
  <si>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</si>
  <si>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</si>
  <si>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</si>
  <si>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</si>
  <si>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</si>
  <si>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</si>
  <si>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</si>
  <si>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</si>
  <si>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</si>
  <si>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</si>
  <si>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</si>
  <si>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</si>
  <si>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</si>
  <si>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</si>
  <si>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</si>
  <si>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</si>
  <si>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</si>
  <si>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</si>
  <si>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</si>
  <si>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</si>
  <si>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</si>
  <si>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</si>
  <si>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</si>
  <si>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</si>
  <si>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</si>
  <si>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</si>
  <si>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</si>
  <si>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</si>
  <si>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</si>
  <si>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</si>
  <si>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</si>
  <si>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</si>
  <si>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</si>
  <si>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</si>
  <si>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</si>
  <si>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</si>
  <si>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</si>
  <si>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</si>
  <si>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</si>
  <si>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</si>
  <si>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</si>
  <si>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</si>
  <si>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</si>
  <si>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</si>
  <si>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</si>
  <si>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</si>
  <si>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</si>
  <si>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</si>
  <si>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</si>
  <si>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</si>
  <si>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</si>
  <si>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</si>
  <si>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</si>
  <si>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</si>
  <si>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</si>
  <si>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</si>
  <si>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</si>
  <si>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</si>
  <si>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</si>
  <si>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</si>
  <si>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</si>
  <si>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</si>
  <si>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</si>
  <si>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</si>
  <si>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</si>
  <si>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</si>
  <si>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</si>
  <si>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</si>
  <si>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</si>
  <si>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</si>
  <si>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</si>
  <si>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</si>
  <si>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</si>
  <si>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</si>
  <si>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</si>
  <si>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</si>
  <si>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</si>
  <si>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</si>
  <si>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</si>
  <si>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</si>
  <si>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</si>
  <si>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</si>
  <si>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</si>
  <si>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</si>
  <si>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</si>
  <si>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</si>
  <si>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</si>
  <si>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</si>
  <si>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</si>
  <si>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</si>
  <si>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</si>
  <si>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</si>
  <si>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</si>
  <si>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</si>
  <si>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</si>
  <si>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</si>
  <si>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</si>
  <si>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</si>
  <si>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</si>
  <si>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</si>
  <si>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</si>
  <si>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</si>
  <si>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</si>
  <si>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</si>
  <si>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</si>
  <si>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</si>
  <si>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</si>
  <si>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</si>
  <si>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</si>
  <si>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</si>
  <si>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</si>
  <si>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</si>
  <si>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</si>
  <si>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</si>
  <si>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</si>
  <si>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</si>
  <si>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</si>
  <si>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</si>
  <si>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</si>
  <si>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</si>
  <si>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</si>
  <si>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</si>
  <si>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</si>
  <si>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</si>
  <si>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</si>
  <si>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</si>
  <si>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</si>
  <si>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</si>
  <si>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</si>
  <si>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</si>
  <si>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</si>
  <si>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</si>
  <si>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</si>
  <si>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</si>
  <si>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</si>
  <si>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</si>
  <si>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</si>
  <si>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</si>
  <si>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</si>
  <si>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</si>
  <si>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</si>
  <si>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</si>
  <si>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</si>
  <si>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</si>
  <si>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</si>
  <si>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</si>
  <si>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</si>
  <si>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</si>
  <si>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</si>
  <si>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</si>
  <si>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</si>
  <si>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</si>
  <si>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</si>
  <si>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</si>
  <si>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</si>
  <si>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</si>
  <si>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</si>
  <si>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</si>
  <si>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</si>
  <si>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</si>
  <si>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</si>
  <si>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</si>
  <si>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</si>
  <si>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</si>
  <si>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</si>
  <si>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</si>
  <si>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</si>
  <si>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</si>
  <si>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</si>
  <si>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</si>
  <si>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</si>
  <si>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</si>
  <si>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</si>
  <si>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</si>
  <si>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</si>
  <si>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</si>
  <si>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</si>
  <si>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</si>
  <si>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</si>
  <si>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</si>
  <si>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</si>
  <si>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</si>
  <si>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</si>
  <si>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</si>
  <si>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</si>
  <si>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</si>
  <si>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</si>
  <si>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</si>
  <si>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</si>
  <si>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</si>
  <si>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</si>
  <si>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</si>
  <si>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</si>
  <si>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</si>
  <si>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</si>
  <si>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</si>
  <si>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</si>
  <si>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</si>
  <si>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</si>
  <si>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</si>
  <si>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</si>
  <si>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</si>
  <si>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</si>
  <si>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</si>
  <si>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</si>
  <si>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</si>
  <si>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</si>
  <si>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</si>
  <si>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</si>
  <si>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</si>
  <si>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</si>
  <si>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</si>
  <si>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</si>
  <si>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</si>
  <si>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</si>
  <si>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</si>
  <si>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</si>
  <si>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</si>
  <si>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</si>
  <si>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</si>
  <si>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</si>
  <si>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</si>
  <si>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</si>
  <si>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</si>
  <si>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</si>
  <si>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</si>
  <si>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</si>
  <si>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</si>
  <si>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</si>
  <si>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</si>
  <si>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</si>
  <si>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</si>
  <si>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</si>
  <si>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</si>
  <si>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</si>
  <si>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</si>
  <si>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</si>
  <si>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</si>
  <si>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</si>
  <si>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</si>
  <si>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</si>
  <si>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</si>
  <si>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</si>
  <si>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</si>
  <si>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</si>
  <si>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</si>
  <si>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</si>
  <si>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</si>
  <si>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</si>
  <si>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</si>
  <si>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</si>
  <si>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</si>
  <si>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</si>
  <si>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</si>
  <si>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</si>
  <si>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</si>
  <si>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</si>
  <si>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</si>
  <si>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</si>
  <si>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</si>
  <si>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</si>
  <si>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</si>
  <si>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</si>
  <si>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</si>
  <si>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</si>
  <si>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</si>
  <si>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</si>
  <si>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</si>
  <si>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</si>
  <si>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</si>
  <si>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</si>
  <si>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</si>
  <si>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</si>
  <si>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</si>
  <si>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</si>
  <si>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</si>
  <si>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</si>
  <si>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</si>
  <si>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</si>
  <si>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</si>
  <si>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</si>
  <si>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</si>
  <si>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</si>
  <si>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</si>
  <si>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</si>
  <si>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</si>
  <si>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</si>
  <si>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</si>
  <si>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</si>
  <si>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</si>
  <si>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</si>
  <si>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</si>
  <si>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</si>
  <si>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</si>
  <si>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</si>
  <si>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</si>
  <si>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</si>
  <si>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</si>
  <si>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</si>
  <si>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</si>
  <si>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</si>
  <si>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</si>
  <si>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</si>
  <si>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</si>
  <si>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</si>
  <si>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</si>
  <si>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</si>
  <si>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</si>
  <si>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</si>
  <si>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</si>
  <si>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</si>
  <si>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</si>
  <si>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</si>
  <si>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</si>
  <si>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</si>
  <si>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</si>
  <si>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</si>
  <si>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</si>
  <si>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</si>
  <si>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</si>
  <si>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</si>
  <si>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</si>
  <si>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</si>
  <si>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</si>
  <si>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</si>
  <si>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</si>
  <si>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</si>
  <si>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</si>
  <si>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</si>
  <si>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</si>
  <si>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</si>
  <si>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</si>
  <si>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</si>
  <si>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</si>
  <si>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</si>
  <si>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</si>
  <si>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</si>
  <si>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</si>
  <si>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</si>
  <si>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</si>
  <si>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</si>
  <si>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</si>
  <si>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</si>
  <si>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</si>
  <si>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</si>
  <si>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</si>
  <si>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</si>
  <si>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</si>
  <si>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</si>
  <si>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</si>
  <si>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</si>
  <si>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</si>
  <si>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</si>
  <si>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</si>
  <si>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</si>
  <si>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</si>
  <si>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</si>
  <si>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</si>
  <si>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</si>
  <si>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</si>
  <si>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</si>
  <si>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</si>
  <si>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</si>
  <si>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</si>
  <si>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</si>
  <si>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</si>
  <si>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</si>
  <si>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</si>
  <si>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</si>
  <si>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</si>
  <si>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</si>
  <si>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</si>
  <si>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</si>
  <si>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</si>
  <si>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</si>
  <si>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</si>
  <si>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</si>
  <si>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</si>
  <si>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</si>
  <si>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</si>
  <si>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</si>
  <si>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</si>
  <si>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</si>
  <si>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</si>
  <si>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</si>
  <si>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</si>
  <si>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</si>
  <si>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</si>
  <si>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</si>
  <si>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</si>
  <si>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</si>
  <si>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</si>
  <si>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</si>
  <si>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</si>
  <si>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</si>
  <si>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</si>
  <si>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</si>
  <si>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</si>
  <si>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</si>
  <si>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</si>
  <si>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</si>
  <si>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</si>
  <si>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</si>
  <si>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</si>
  <si>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</si>
  <si>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</si>
  <si>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</si>
  <si>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</si>
  <si>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</si>
  <si>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</si>
  <si>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</si>
  <si>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</si>
  <si>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</si>
  <si>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</si>
  <si>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</si>
  <si>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</si>
  <si>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</si>
  <si>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</si>
  <si>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</si>
  <si>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</si>
  <si>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</si>
  <si>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</si>
  <si>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</si>
  <si>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</si>
  <si>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</si>
  <si>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</si>
  <si>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</si>
  <si>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</si>
  <si>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</si>
  <si>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</si>
  <si>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</si>
  <si>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</si>
  <si>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</si>
  <si>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</si>
  <si>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</si>
  <si>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</si>
  <si>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</si>
  <si>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</si>
  <si>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</si>
  <si>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</si>
  <si>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</si>
  <si>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</si>
  <si>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</si>
  <si>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</si>
  <si>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</si>
  <si>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</si>
  <si>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</si>
  <si>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</si>
  <si>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</si>
  <si>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</si>
  <si>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</si>
  <si>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</si>
  <si>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</si>
  <si>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</si>
  <si>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</si>
  <si>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</si>
  <si>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</si>
  <si>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</si>
  <si>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</si>
  <si>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</si>
  <si>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</si>
  <si>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</si>
  <si>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</si>
  <si>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</si>
  <si>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</si>
  <si>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</si>
  <si>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</si>
  <si>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</si>
  <si>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</si>
  <si>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</si>
  <si>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</si>
  <si>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</si>
  <si>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</si>
  <si>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</si>
  <si>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</si>
  <si>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</si>
  <si>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</si>
  <si>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</si>
  <si>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</si>
  <si>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</si>
  <si>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</si>
  <si>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</si>
  <si>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</si>
  <si>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</si>
  <si>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</si>
  <si>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</si>
  <si>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</si>
  <si>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</si>
  <si>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</si>
  <si>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</si>
  <si>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</si>
  <si>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</si>
  <si>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</si>
  <si>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</si>
  <si>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</si>
  <si>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</si>
  <si>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</si>
  <si>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</si>
  <si>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</si>
  <si>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</si>
  <si>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</si>
  <si>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</si>
  <si>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</si>
  <si>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</si>
  <si>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</si>
  <si>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</si>
  <si>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</si>
  <si>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</si>
  <si>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</si>
  <si>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</si>
  <si>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</si>
  <si>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</si>
  <si>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</si>
  <si>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</si>
  <si>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</si>
  <si>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</si>
  <si>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</si>
  <si>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</si>
  <si>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</si>
  <si>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</si>
  <si>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</si>
  <si>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</si>
  <si>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</si>
  <si>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</si>
  <si>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</si>
  <si>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</si>
  <si>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</si>
  <si>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</si>
  <si>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</si>
  <si>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</si>
  <si>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</si>
  <si>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</si>
  <si>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</si>
  <si>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</si>
  <si>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</si>
  <si>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</si>
  <si>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</si>
  <si>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</si>
  <si>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</si>
  <si>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</si>
  <si>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</si>
  <si>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</si>
  <si>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</si>
  <si>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</si>
  <si>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</si>
  <si>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</si>
  <si>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</si>
  <si>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</si>
  <si>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</si>
  <si>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</si>
  <si>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</si>
  <si>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</si>
  <si>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</si>
  <si>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</si>
  <si>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</si>
  <si>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</si>
  <si>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</si>
  <si>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</si>
  <si>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</si>
  <si>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</si>
  <si>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</si>
  <si>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</si>
  <si>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</si>
  <si>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</si>
  <si>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</si>
  <si>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</si>
  <si>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</si>
  <si>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</si>
  <si>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</si>
  <si>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</si>
  <si>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</si>
  <si>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</si>
  <si>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</si>
  <si>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</si>
  <si>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</si>
  <si>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</si>
  <si>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</si>
  <si>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</si>
  <si>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</si>
  <si>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</si>
  <si>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</si>
  <si>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</si>
  <si>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</si>
  <si>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</si>
  <si>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</si>
  <si>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</si>
  <si>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</si>
  <si>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</si>
  <si>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</si>
  <si>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</si>
  <si>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</si>
  <si>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</si>
  <si>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</si>
  <si>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</si>
  <si>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</si>
  <si>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</si>
  <si>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</si>
  <si>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</si>
  <si>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</si>
  <si>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</si>
  <si>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</si>
  <si>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</si>
  <si>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</si>
  <si>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</si>
  <si>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</si>
  <si>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</si>
  <si>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</si>
  <si>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</si>
  <si>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</si>
  <si>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</si>
  <si>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</si>
  <si>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</si>
  <si>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</si>
  <si>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</si>
  <si>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</si>
  <si>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</si>
  <si>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</si>
  <si>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</si>
  <si>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</si>
  <si>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</si>
  <si>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</si>
  <si>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</si>
  <si>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</si>
  <si>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</si>
  <si>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</si>
  <si>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</si>
  <si>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</si>
  <si>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</si>
  <si>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</si>
  <si>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</si>
  <si>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</si>
  <si>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</si>
  <si>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</si>
  <si>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</si>
  <si>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</si>
  <si>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</si>
  <si>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</si>
  <si>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</si>
  <si>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</si>
  <si>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</si>
  <si>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</si>
  <si>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</si>
  <si>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</si>
  <si>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</si>
  <si>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</si>
  <si>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</si>
  <si>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</si>
  <si>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</si>
  <si>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</si>
  <si>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</si>
  <si>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</si>
  <si>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</si>
  <si>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</si>
  <si>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</si>
  <si>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</si>
  <si>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</si>
  <si>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</si>
  <si>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</si>
  <si>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</si>
  <si>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</si>
  <si>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</si>
  <si>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</si>
  <si>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</si>
  <si>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</si>
  <si>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</si>
  <si>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</si>
  <si>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</si>
  <si>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</si>
  <si>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</si>
  <si>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</si>
  <si>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</si>
  <si>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</si>
  <si>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</si>
  <si>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</si>
  <si>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</si>
  <si>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</si>
  <si>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</si>
  <si>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</si>
  <si>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</si>
  <si>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</si>
  <si>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</si>
  <si>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</si>
  <si>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</si>
  <si>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</si>
  <si>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</si>
  <si>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</si>
  <si>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</si>
  <si>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</si>
  <si>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</si>
  <si>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</si>
  <si>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</si>
  <si>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</si>
  <si>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</si>
  <si>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</si>
  <si>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</si>
  <si>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</si>
  <si>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</si>
  <si>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</si>
  <si>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</si>
  <si>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</si>
  <si>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</si>
  <si>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</si>
  <si>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</si>
  <si>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</si>
  <si>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</si>
  <si>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</si>
  <si>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</si>
  <si>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</si>
  <si>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</si>
  <si>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</si>
  <si>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</si>
  <si>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</si>
  <si>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</si>
  <si>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</si>
  <si>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</si>
  <si>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</si>
  <si>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</si>
  <si>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</si>
  <si>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</si>
  <si>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</si>
  <si>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</si>
  <si>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</si>
  <si>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</si>
  <si>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</si>
  <si>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</si>
  <si>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</si>
  <si>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</si>
  <si>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</si>
  <si>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</si>
  <si>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</si>
  <si>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</si>
  <si>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</si>
  <si>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</si>
  <si>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</si>
  <si>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</si>
  <si>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</si>
  <si>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</si>
  <si>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</si>
  <si>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</si>
  <si>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</si>
  <si>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</si>
  <si>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</si>
  <si>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</si>
  <si>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</si>
  <si>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</si>
  <si>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</si>
  <si>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</si>
  <si>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</si>
  <si>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</si>
  <si>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</si>
  <si>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</si>
  <si>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</si>
  <si>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</si>
  <si>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</si>
  <si>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</si>
  <si>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</si>
  <si>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</si>
  <si>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</si>
  <si>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</si>
  <si>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</si>
  <si>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</si>
  <si>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</si>
  <si>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</si>
  <si>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</si>
  <si>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</si>
  <si>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</si>
  <si>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</si>
  <si>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</si>
  <si>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</si>
  <si>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</si>
  <si>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</si>
  <si>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</si>
  <si>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</si>
  <si>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</si>
  <si>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</si>
  <si>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</si>
  <si>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</si>
  <si>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</si>
  <si>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</si>
  <si>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</si>
  <si>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</si>
  <si>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</si>
  <si>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</si>
  <si>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</si>
  <si>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</si>
  <si>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</si>
  <si>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</si>
  <si>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</si>
  <si>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</si>
  <si>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</si>
  <si>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</si>
  <si>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</si>
  <si>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</si>
  <si>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</si>
  <si>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</si>
  <si>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</si>
  <si>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</si>
  <si>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</si>
  <si>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</si>
  <si>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</si>
  <si>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</si>
  <si>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</si>
  <si>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</si>
  <si>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</si>
  <si>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</si>
  <si>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</si>
  <si>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</si>
  <si>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</si>
  <si>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</si>
  <si>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</si>
  <si>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</si>
  <si>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</si>
  <si>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</si>
  <si>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</si>
  <si>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</si>
  <si>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</si>
  <si>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</si>
  <si>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</si>
  <si>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</si>
  <si>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</si>
  <si>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</si>
  <si>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</si>
  <si>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</si>
  <si>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</si>
  <si>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</si>
  <si>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</si>
  <si>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</si>
  <si>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</si>
  <si>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</si>
  <si>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</si>
  <si>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</si>
  <si>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</si>
  <si>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</si>
  <si>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</si>
  <si>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</si>
  <si>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</si>
  <si>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</si>
  <si>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</si>
  <si>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</si>
  <si>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</si>
  <si>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</si>
  <si>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</si>
  <si>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</si>
  <si>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</si>
  <si>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</si>
  <si>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</si>
  <si>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</si>
  <si>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</si>
  <si>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</si>
  <si>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</si>
  <si>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</si>
  <si>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</si>
  <si>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</si>
  <si>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</si>
  <si>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</si>
  <si>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</si>
  <si>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</si>
  <si>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</si>
  <si>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</si>
  <si>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</si>
  <si>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</si>
  <si>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</si>
  <si>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</si>
  <si>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</si>
  <si>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</si>
  <si>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</si>
  <si>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</si>
  <si>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</si>
  <si>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</si>
  <si>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</si>
  <si>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</si>
  <si>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</si>
  <si>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</si>
  <si>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</si>
  <si>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</si>
  <si>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</si>
  <si>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</si>
  <si>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</si>
  <si>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</si>
  <si>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</si>
  <si>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</si>
  <si>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</si>
  <si>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</si>
  <si>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</si>
  <si>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</si>
  <si>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</si>
  <si>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</si>
  <si>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</si>
  <si>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</si>
  <si>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</si>
  <si>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</si>
  <si>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</si>
  <si>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</si>
  <si>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</si>
  <si>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</si>
  <si>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</si>
  <si>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</si>
  <si>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</si>
  <si>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</si>
  <si>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</si>
  <si>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</si>
  <si>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</si>
  <si>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</si>
  <si>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</si>
  <si>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</si>
  <si>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</si>
  <si>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</si>
  <si>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</si>
  <si>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</si>
  <si>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</si>
  <si>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</si>
  <si>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</si>
  <si>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</si>
  <si>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</si>
  <si>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</si>
  <si>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</si>
  <si>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</si>
  <si>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</si>
  <si>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</si>
  <si>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</si>
  <si>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</si>
  <si>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</si>
  <si>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</si>
  <si>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</si>
  <si>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</si>
  <si>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</si>
  <si>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</si>
  <si>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</si>
  <si>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</si>
  <si>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</si>
  <si>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</si>
  <si>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</si>
  <si>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</si>
  <si>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</si>
  <si>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</si>
  <si>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</si>
  <si>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</si>
  <si>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</si>
  <si>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</si>
  <si>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</si>
  <si>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</si>
  <si>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</si>
  <si>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</si>
  <si>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</si>
  <si>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</si>
  <si>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</si>
  <si>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</si>
  <si>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</si>
  <si>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</si>
  <si>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</si>
  <si>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</si>
  <si>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</si>
  <si>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</si>
  <si>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</si>
  <si>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</si>
  <si>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</si>
  <si>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</si>
  <si>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</si>
  <si>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</si>
  <si>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</si>
  <si>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</si>
  <si>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</si>
  <si>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</si>
  <si>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</si>
  <si>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</si>
  <si>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</si>
  <si>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</si>
  <si>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</si>
  <si>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</si>
  <si>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</si>
  <si>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</si>
  <si>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</si>
  <si>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</si>
  <si>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</si>
  <si>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</si>
  <si>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</si>
  <si>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</si>
  <si>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</si>
  <si>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</si>
  <si>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</si>
  <si>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</si>
  <si>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</si>
  <si>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</si>
  <si>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</si>
  <si>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</si>
  <si>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</si>
  <si>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</si>
  <si>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</si>
  <si>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</si>
  <si>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</si>
  <si>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</si>
  <si>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</si>
  <si>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</si>
  <si>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</si>
  <si>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</si>
  <si>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</si>
  <si>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</si>
  <si>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</si>
  <si>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</si>
  <si>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</si>
  <si>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</si>
  <si>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</si>
  <si>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</si>
  <si>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</si>
  <si>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</si>
  <si>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</si>
  <si>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</si>
  <si>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</si>
  <si>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</si>
  <si>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</si>
  <si>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</si>
  <si>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</si>
  <si>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</si>
  <si>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</si>
  <si>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</si>
  <si>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</si>
  <si>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</si>
  <si>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</si>
  <si>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</si>
  <si>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</si>
  <si>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</si>
  <si>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</si>
  <si>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</si>
  <si>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</si>
  <si>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</si>
  <si>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</si>
  <si>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</si>
  <si>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</si>
  <si>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</si>
  <si>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</si>
  <si>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</si>
  <si>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</si>
  <si>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</si>
  <si>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</si>
  <si>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</si>
  <si>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</si>
  <si>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</si>
  <si>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</si>
  <si>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</si>
  <si>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</si>
  <si>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</si>
  <si>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</si>
  <si>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</si>
  <si>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</si>
  <si>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</si>
  <si>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</si>
  <si>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</si>
  <si>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</si>
  <si>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</si>
  <si>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</si>
  <si>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</si>
  <si>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</si>
  <si>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</si>
  <si>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</si>
  <si>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</si>
  <si>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</si>
  <si>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</si>
  <si>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</si>
  <si>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</si>
  <si>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</si>
  <si>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</si>
  <si>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</si>
  <si>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</si>
  <si>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</si>
  <si>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</si>
  <si>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</si>
  <si>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</si>
  <si>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</si>
  <si>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</si>
  <si>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</si>
  <si>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</si>
  <si>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</si>
  <si>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</si>
  <si>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</si>
  <si>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</si>
  <si>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</si>
  <si>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</si>
  <si>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</si>
  <si>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</si>
  <si>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</si>
  <si>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</si>
  <si>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</si>
  <si>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</si>
  <si>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</si>
  <si>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</si>
  <si>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</si>
  <si>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</si>
  <si>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</si>
  <si>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</si>
  <si>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</si>
  <si>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</si>
  <si>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</si>
  <si>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</si>
  <si>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</si>
  <si>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</si>
  <si>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</si>
  <si>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</si>
  <si>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</si>
  <si>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</si>
  <si>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</si>
  <si>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</si>
  <si>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</si>
  <si>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</si>
  <si>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</si>
  <si>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</si>
  <si>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</si>
  <si>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</si>
  <si>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</si>
  <si>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</si>
  <si>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</si>
  <si>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</si>
  <si>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</si>
  <si>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</si>
  <si>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</si>
  <si>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</si>
  <si>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</si>
  <si>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</si>
  <si>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</si>
  <si>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</si>
  <si>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</si>
  <si>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</si>
  <si>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</si>
  <si>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</si>
  <si>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</si>
  <si>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</si>
  <si>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</si>
  <si>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</si>
  <si>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</si>
  <si>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</si>
  <si>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</si>
  <si>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</si>
  <si>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</si>
  <si>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</si>
  <si>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</si>
  <si>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</si>
  <si>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</si>
  <si>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</si>
  <si>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</si>
  <si>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</si>
  <si>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</si>
  <si>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</si>
  <si>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</si>
  <si>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</si>
  <si>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</si>
  <si>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</si>
  <si>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</si>
  <si>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</si>
  <si>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</si>
  <si>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</si>
  <si>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</si>
  <si>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</si>
  <si>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</si>
  <si>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</si>
  <si>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</si>
  <si>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</si>
  <si>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</si>
  <si>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</si>
  <si>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</si>
  <si>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</si>
  <si>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</si>
  <si>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</si>
  <si>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</si>
  <si>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</si>
  <si>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</si>
  <si>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</si>
  <si>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</si>
  <si>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</si>
  <si>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</si>
  <si>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</si>
  <si>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</si>
  <si>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</si>
  <si>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</si>
  <si>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</si>
  <si>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</si>
  <si>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</si>
  <si>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</si>
  <si>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</si>
  <si>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</si>
  <si>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</si>
  <si>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</si>
  <si>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</si>
  <si>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</si>
  <si>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</si>
  <si>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</si>
  <si>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</si>
  <si>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</si>
  <si>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</si>
  <si>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</si>
  <si>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</si>
  <si>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</si>
  <si>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</si>
  <si>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</si>
  <si>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</si>
  <si>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</si>
  <si>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</si>
  <si>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</si>
  <si>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</si>
  <si>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</si>
  <si>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</si>
  <si>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</si>
  <si>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</si>
  <si>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</si>
  <si>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</si>
  <si>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</si>
  <si>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</si>
  <si>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</si>
  <si>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</si>
  <si>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</si>
  <si>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</si>
  <si>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</si>
  <si>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</si>
  <si>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</si>
  <si>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</si>
  <si>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</si>
  <si>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</si>
  <si>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</si>
  <si>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</si>
  <si>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</si>
  <si>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</si>
  <si>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</si>
  <si>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</si>
  <si>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</si>
  <si>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</si>
  <si>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</si>
  <si>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</si>
  <si>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</si>
  <si>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</si>
  <si>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</si>
  <si>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</si>
  <si>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</si>
  <si>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</si>
  <si>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</si>
  <si>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</si>
  <si>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</si>
  <si>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</si>
  <si>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</si>
  <si>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</si>
  <si>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</si>
  <si>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</si>
  <si>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</si>
  <si>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</si>
  <si>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</si>
  <si>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</si>
  <si>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</si>
  <si>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</si>
  <si>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</si>
  <si>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</si>
  <si>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</si>
  <si>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</si>
  <si>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</si>
  <si>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</si>
  <si>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</si>
  <si>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</si>
  <si>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</si>
  <si>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</si>
  <si>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</si>
  <si>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</si>
  <si>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</si>
  <si>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</si>
  <si>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</si>
  <si>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</si>
  <si>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</si>
  <si>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</si>
  <si>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</si>
  <si>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</si>
  <si>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</si>
  <si>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</si>
  <si>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</si>
  <si>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</si>
  <si>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</si>
  <si>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</si>
  <si>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</si>
  <si>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</si>
  <si>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</si>
  <si>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</si>
  <si>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</si>
  <si>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</si>
  <si>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</si>
  <si>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</si>
  <si>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</si>
  <si>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</si>
  <si>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</si>
  <si>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</si>
  <si>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</si>
  <si>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</si>
  <si>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</si>
  <si>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</si>
  <si>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</si>
  <si>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</si>
  <si>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</si>
  <si>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</si>
  <si>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</si>
  <si>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</si>
  <si>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</si>
  <si>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</si>
  <si>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</si>
  <si>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</si>
  <si>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</si>
  <si>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</si>
  <si>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</si>
  <si>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</si>
  <si>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</si>
  <si>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</si>
  <si>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</si>
  <si>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</si>
  <si>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</si>
  <si>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</si>
  <si>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</si>
  <si>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</si>
  <si>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</si>
  <si>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</si>
  <si>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</si>
  <si>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</si>
  <si>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</si>
  <si>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</si>
  <si>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</si>
  <si>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</si>
  <si>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</si>
  <si>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</si>
  <si>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</si>
  <si>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</si>
  <si>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</si>
  <si>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</si>
  <si>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</si>
  <si>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</si>
  <si>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</si>
  <si>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</si>
  <si>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</si>
  <si>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</si>
  <si>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</si>
  <si>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</si>
  <si>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</si>
  <si>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</si>
  <si>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</si>
  <si>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</si>
  <si>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</si>
  <si>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</si>
  <si>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</si>
  <si>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</si>
  <si>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</si>
  <si>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</si>
  <si>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</si>
  <si>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</si>
  <si>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</si>
  <si>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</si>
  <si>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</si>
  <si>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</si>
  <si>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</si>
  <si>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</si>
  <si>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</si>
  <si>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</si>
  <si>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</si>
  <si>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</si>
  <si>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</si>
  <si>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</si>
  <si>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</si>
  <si>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</si>
  <si>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</si>
  <si>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</si>
  <si>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</si>
  <si>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</si>
  <si>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</si>
  <si>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</si>
  <si>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</si>
  <si>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</si>
  <si>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</si>
  <si>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</si>
  <si>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</si>
  <si>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</si>
  <si>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</si>
  <si>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</si>
  <si>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</si>
  <si>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</si>
  <si>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</si>
  <si>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</si>
  <si>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</si>
  <si>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</si>
  <si>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</si>
  <si>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</si>
  <si>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</si>
  <si>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</si>
  <si>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</si>
  <si>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</si>
  <si>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</si>
  <si>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</si>
  <si>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</si>
  <si>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</si>
  <si>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</si>
  <si>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</si>
  <si>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</si>
  <si>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</si>
  <si>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</si>
  <si>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</si>
  <si>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</si>
  <si>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</si>
  <si>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</si>
  <si>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</si>
  <si>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</si>
  <si>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</si>
  <si>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</si>
  <si>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</si>
  <si>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</si>
  <si>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</si>
  <si>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</si>
  <si>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</si>
  <si>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</si>
  <si>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</si>
  <si>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</si>
  <si>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</si>
  <si>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</si>
  <si>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</si>
  <si>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</si>
  <si>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</si>
  <si>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</si>
  <si>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</si>
  <si>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</si>
  <si>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</si>
  <si>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</si>
  <si>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</si>
  <si>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</si>
  <si>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</si>
  <si>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</si>
  <si>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</si>
  <si>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</si>
  <si>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</si>
  <si>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</si>
  <si>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</si>
  <si>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</si>
  <si>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</si>
  <si>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</si>
  <si>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</si>
  <si>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</si>
  <si>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</si>
  <si>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</si>
  <si>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</si>
  <si>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</si>
  <si>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</si>
  <si>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</si>
  <si>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</si>
  <si>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</si>
  <si>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</si>
  <si>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</si>
  <si>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</si>
  <si>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</si>
  <si>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</si>
  <si>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</si>
  <si>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</si>
  <si>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</si>
  <si>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</si>
  <si>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</si>
  <si>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</si>
  <si>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</si>
  <si>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</si>
  <si>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</si>
  <si>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</si>
  <si>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</si>
  <si>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</si>
  <si>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</si>
  <si>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</si>
  <si>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</si>
  <si>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</si>
  <si>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</si>
  <si>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</si>
  <si>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</si>
  <si>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</si>
  <si>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</si>
  <si>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</si>
  <si>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</si>
  <si>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</si>
  <si>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</si>
  <si>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</si>
  <si>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</si>
  <si>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</si>
  <si>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</si>
  <si>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</si>
  <si>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</si>
  <si>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</si>
  <si>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</si>
  <si>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</si>
  <si>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</si>
  <si>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</si>
  <si>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</si>
  <si>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</si>
  <si>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</si>
  <si>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</si>
  <si>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</si>
  <si>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</si>
  <si>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</si>
  <si>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</si>
  <si>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</si>
  <si>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</si>
  <si>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</si>
  <si>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</si>
  <si>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</si>
  <si>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</si>
  <si>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</si>
  <si>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</si>
  <si>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</si>
  <si>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</si>
  <si>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</si>
  <si>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</si>
  <si>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</si>
  <si>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</si>
  <si>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</si>
  <si>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</si>
  <si>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</si>
  <si>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</si>
  <si>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</si>
  <si>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</si>
  <si>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</si>
  <si>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</si>
  <si>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</si>
  <si>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</si>
  <si>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</si>
  <si>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</si>
  <si>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</si>
  <si>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</si>
  <si>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</si>
  <si>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</si>
  <si>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</si>
  <si>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</si>
  <si>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</si>
  <si>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</si>
  <si>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</si>
  <si>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</si>
  <si>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</si>
  <si>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</si>
  <si>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</si>
  <si>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</si>
  <si>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</si>
  <si>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</si>
  <si>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</si>
  <si>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</si>
  <si>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</si>
  <si>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</si>
  <si>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</si>
  <si>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</si>
  <si>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</si>
  <si>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</si>
  <si>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</si>
  <si>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</si>
  <si>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</si>
  <si>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</si>
  <si>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</si>
  <si>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</si>
  <si>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</si>
  <si>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</si>
  <si>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</si>
  <si>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</si>
  <si>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</si>
  <si>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</si>
  <si>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</si>
  <si>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</si>
  <si>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</si>
  <si>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</si>
  <si>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</si>
  <si>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</si>
  <si>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</si>
  <si>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</si>
  <si>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</si>
  <si>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</si>
  <si>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</si>
  <si>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</si>
  <si>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</si>
  <si>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</si>
  <si>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</si>
  <si>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</si>
  <si>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</si>
  <si>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</si>
  <si>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</si>
  <si>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</si>
  <si>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</si>
  <si>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</si>
  <si>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</si>
  <si>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</si>
  <si>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</si>
  <si>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</si>
  <si>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</si>
  <si>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</si>
  <si>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</si>
  <si>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</si>
  <si>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</si>
  <si>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</si>
  <si>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</si>
  <si>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</si>
  <si>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</si>
  <si>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</si>
  <si>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</si>
  <si>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</si>
  <si>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</si>
  <si>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</si>
  <si>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</si>
  <si>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</si>
  <si>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</si>
  <si>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</si>
  <si>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</si>
  <si>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</si>
  <si>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</si>
  <si>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</si>
  <si>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</si>
  <si>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</si>
  <si>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</si>
  <si>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</si>
  <si>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</si>
  <si>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</si>
  <si>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</si>
  <si>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</si>
  <si>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</si>
  <si>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</si>
  <si>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</si>
  <si>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</si>
  <si>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</si>
  <si>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</si>
  <si>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</si>
  <si>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</si>
  <si>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</si>
  <si>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</si>
  <si>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</si>
  <si>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</si>
  <si>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</si>
  <si>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</si>
  <si>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</si>
  <si>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</si>
  <si>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</si>
  <si>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</si>
  <si>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</si>
  <si>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</si>
  <si>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</si>
  <si>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</si>
  <si>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</si>
  <si>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</si>
  <si>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</si>
  <si>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</si>
  <si>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</si>
  <si>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</si>
  <si>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</si>
  <si>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</si>
  <si>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</si>
  <si>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</si>
  <si>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</si>
  <si>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</si>
  <si>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</si>
  <si>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</si>
  <si>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</si>
  <si>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</si>
  <si>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</si>
  <si>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</si>
  <si>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</si>
  <si>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</si>
  <si>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</si>
  <si>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</si>
  <si>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</si>
  <si>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</si>
  <si>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</si>
  <si>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</si>
  <si>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</si>
  <si>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</si>
  <si>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</si>
  <si>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</si>
  <si>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</si>
  <si>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</si>
  <si>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</si>
  <si>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</si>
  <si>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</si>
  <si>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</si>
  <si>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</si>
  <si>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</si>
  <si>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</si>
  <si>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</si>
  <si>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</si>
  <si>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</si>
  <si>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</si>
  <si>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</si>
  <si>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</si>
  <si>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</si>
  <si>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</si>
  <si>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</si>
  <si>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</si>
  <si>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</si>
  <si>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</si>
  <si>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</si>
  <si>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</si>
  <si>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</si>
  <si>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</si>
  <si>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</si>
  <si>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</si>
  <si>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</si>
  <si>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</si>
  <si>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</si>
  <si>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</si>
  <si>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</si>
  <si>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</si>
  <si>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</si>
  <si>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</si>
  <si>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</si>
  <si>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</si>
  <si>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</si>
  <si>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</si>
  <si>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</si>
  <si>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</si>
  <si>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</si>
  <si>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</si>
  <si>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</si>
  <si>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</si>
  <si>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</si>
  <si>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</si>
  <si>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</si>
  <si>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</si>
  <si>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</si>
  <si>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</si>
  <si>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</si>
  <si>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</si>
  <si>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</si>
  <si>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</si>
  <si>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</si>
  <si>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</si>
  <si>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</si>
  <si>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</si>
  <si>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</si>
  <si>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</si>
  <si>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</si>
  <si>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</si>
  <si>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</si>
  <si>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</si>
  <si>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</si>
  <si>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</si>
  <si>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</si>
  <si>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</si>
  <si>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</si>
  <si>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</si>
  <si>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</si>
  <si>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</si>
  <si>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</si>
  <si>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</si>
  <si>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</si>
  <si>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</si>
  <si>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</si>
  <si>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</si>
  <si>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</si>
  <si>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</si>
  <si>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</si>
  <si>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</si>
  <si>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</si>
  <si>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</si>
  <si>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</si>
  <si>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</si>
  <si>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</si>
  <si>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</si>
  <si>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</si>
  <si>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</si>
  <si>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</si>
  <si>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</si>
  <si>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</si>
  <si>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</si>
  <si>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</si>
  <si>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</si>
  <si>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</si>
  <si>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</si>
  <si>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</si>
  <si>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</si>
  <si>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</si>
  <si>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</si>
  <si>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</si>
  <si>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</si>
  <si>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</si>
  <si>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</si>
  <si>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</si>
  <si>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</si>
  <si>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</si>
  <si>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</si>
  <si>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</si>
  <si>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</si>
  <si>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</si>
  <si>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</si>
  <si>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</si>
  <si>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</si>
  <si>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</si>
  <si>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</si>
  <si>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</si>
  <si>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</si>
  <si>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</si>
  <si>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</si>
  <si>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</si>
  <si>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</si>
  <si>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</si>
  <si>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</si>
  <si>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</si>
  <si>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</si>
  <si>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</si>
  <si>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</si>
  <si>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</si>
  <si>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</si>
  <si>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</si>
  <si>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</si>
  <si>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</si>
  <si>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</si>
  <si>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</si>
  <si>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</si>
  <si>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</si>
  <si>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</si>
  <si>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</si>
  <si>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</si>
  <si>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</si>
  <si>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</si>
  <si>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</si>
  <si>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</si>
  <si>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</si>
  <si>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</si>
  <si>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</si>
  <si>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</si>
  <si>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</si>
  <si>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</si>
  <si>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</si>
  <si>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</si>
  <si>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</si>
  <si>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</si>
  <si>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</si>
  <si>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</si>
  <si>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</si>
  <si>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</si>
  <si>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</si>
  <si>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</si>
  <si>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</si>
  <si>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</si>
  <si>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</si>
  <si>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</si>
  <si>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</si>
  <si>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</si>
  <si>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</si>
  <si>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</si>
  <si>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</si>
  <si>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</si>
  <si>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</si>
  <si>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</si>
  <si>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</si>
  <si>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</si>
  <si>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</si>
  <si>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</si>
  <si>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</si>
  <si>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</si>
  <si>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</si>
  <si>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</si>
  <si>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</si>
  <si>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</si>
  <si>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</si>
  <si>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</si>
  <si>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</si>
  <si>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</si>
  <si>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</si>
  <si>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</si>
  <si>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</si>
  <si>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</si>
  <si>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</si>
  <si>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</si>
  <si>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</si>
  <si>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</si>
  <si>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</si>
  <si>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</si>
  <si>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</si>
  <si>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</si>
  <si>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</si>
  <si>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</si>
  <si>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</si>
  <si>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</si>
  <si>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</si>
  <si>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</si>
  <si>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</si>
  <si>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</si>
  <si>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</si>
  <si>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</si>
  <si>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</si>
  <si>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</si>
  <si>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</si>
  <si>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</si>
  <si>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</si>
  <si>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</si>
  <si>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</si>
  <si>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</si>
  <si>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</si>
  <si>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</si>
  <si>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</si>
  <si>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</si>
  <si>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</si>
  <si>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</si>
  <si>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</si>
  <si>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</si>
  <si>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</si>
  <si>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</si>
  <si>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</si>
  <si>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</si>
  <si>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</si>
  <si>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</si>
  <si>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</si>
  <si>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</si>
  <si>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</si>
  <si>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</si>
  <si>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</si>
  <si>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</si>
  <si>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</si>
  <si>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</si>
  <si>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</si>
  <si>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</si>
  <si>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</si>
  <si>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</si>
  <si>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</si>
  <si>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</si>
  <si>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</si>
  <si>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</si>
  <si>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</si>
  <si>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</si>
  <si>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</si>
  <si>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</si>
  <si>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</si>
  <si>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</si>
  <si>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</si>
  <si>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</si>
  <si>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</si>
  <si>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</si>
  <si>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</si>
  <si>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</si>
  <si>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</si>
  <si>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</si>
  <si>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</si>
  <si>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</si>
  <si>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</si>
  <si>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</si>
  <si>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</si>
  <si>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</si>
  <si>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</si>
  <si>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</si>
  <si>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</si>
  <si>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</si>
  <si>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</si>
  <si>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</si>
  <si>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</si>
  <si>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</si>
  <si>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</si>
  <si>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</si>
  <si>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</si>
  <si>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</si>
  <si>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</si>
  <si>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</si>
  <si>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</si>
  <si>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</si>
  <si>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</si>
  <si>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</si>
  <si>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</si>
  <si>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</si>
  <si>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</si>
  <si>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</si>
  <si>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</si>
  <si>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</si>
  <si>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</si>
  <si>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</si>
  <si>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</si>
  <si>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</si>
  <si>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</si>
  <si>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</si>
  <si>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</si>
  <si>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</si>
  <si>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</si>
  <si>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</si>
  <si>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</si>
  <si>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</si>
  <si>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</si>
  <si>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</si>
  <si>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</si>
  <si>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</si>
  <si>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</si>
  <si>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</si>
  <si>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</si>
  <si>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</si>
  <si>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</si>
  <si>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</si>
  <si>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</si>
  <si>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</si>
  <si>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</si>
  <si>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</si>
  <si>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</si>
  <si>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</si>
  <si>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</si>
  <si>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</si>
  <si>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</si>
  <si>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</si>
  <si>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</si>
  <si>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</si>
  <si>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</si>
  <si>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</si>
  <si>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</si>
  <si>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</si>
  <si>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</si>
  <si>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</si>
  <si>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</si>
  <si>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</si>
  <si>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</si>
  <si>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</si>
  <si>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</si>
  <si>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</si>
  <si>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</si>
  <si>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</si>
  <si>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</si>
  <si>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</si>
  <si>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</si>
  <si>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</si>
  <si>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</si>
  <si>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</si>
  <si>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</si>
  <si>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</si>
  <si>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</si>
  <si>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</si>
  <si>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</si>
  <si>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</si>
  <si>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</si>
  <si>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</si>
  <si>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</si>
  <si>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</si>
  <si>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</si>
  <si>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</si>
  <si>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</si>
  <si>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</si>
  <si>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</si>
  <si>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</si>
  <si>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</si>
  <si>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</si>
  <si>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</si>
  <si>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</si>
  <si>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</si>
  <si>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</si>
  <si>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</si>
  <si>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</si>
  <si>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</si>
  <si>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</si>
  <si>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</si>
  <si>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</si>
  <si>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</si>
  <si>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</si>
  <si>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</si>
  <si>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</si>
  <si>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</si>
  <si>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</si>
  <si>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</si>
  <si>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</si>
  <si>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</si>
  <si>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</si>
  <si>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</si>
  <si>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</si>
  <si>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</si>
  <si>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</si>
  <si>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</si>
  <si>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</si>
  <si>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</si>
  <si>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</si>
  <si>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</si>
  <si>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</si>
  <si>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</si>
  <si>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</si>
  <si>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</si>
  <si>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</si>
  <si>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</si>
  <si>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</si>
  <si>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</si>
  <si>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</si>
  <si>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</si>
  <si>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</si>
  <si>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</si>
  <si>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</si>
  <si>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</si>
  <si>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</si>
  <si>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</si>
  <si>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</si>
  <si>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</si>
  <si>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</si>
  <si>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</si>
  <si>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</si>
  <si>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</si>
  <si>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</si>
  <si>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</si>
  <si>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</si>
  <si>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</si>
  <si>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</si>
  <si>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</si>
  <si>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</si>
  <si>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</si>
  <si>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</si>
  <si>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</si>
  <si>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</si>
  <si>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</si>
  <si>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</si>
  <si>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</si>
  <si>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</si>
  <si>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</si>
  <si>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</si>
  <si>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</si>
  <si>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</si>
  <si>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</si>
  <si>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</si>
  <si>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</si>
  <si>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</si>
  <si>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</si>
  <si>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</si>
  <si>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</si>
  <si>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</si>
  <si>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</si>
  <si>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</si>
  <si>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</si>
  <si>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</si>
  <si>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</si>
  <si>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</si>
  <si>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</si>
  <si>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</si>
  <si>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</si>
  <si>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</si>
  <si>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</si>
  <si>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</si>
  <si>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</si>
  <si>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</si>
  <si>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</si>
  <si>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</si>
  <si>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</si>
  <si>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</si>
  <si>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</si>
  <si>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</si>
  <si>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</si>
  <si>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</si>
  <si>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</si>
  <si>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</si>
  <si>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</si>
  <si>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</si>
  <si>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</si>
  <si>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</si>
  <si>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</si>
  <si>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</si>
  <si>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</si>
  <si>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</si>
  <si>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</si>
  <si>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</si>
  <si>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</si>
  <si>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</si>
  <si>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</si>
  <si>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</si>
  <si>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</si>
  <si>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</si>
  <si>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</si>
  <si>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</si>
  <si>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</si>
  <si>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</si>
  <si>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</si>
  <si>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</si>
  <si>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</si>
  <si>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</si>
  <si>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</si>
  <si>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</si>
  <si>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</si>
  <si>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</si>
  <si>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</si>
  <si>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</si>
  <si>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</si>
  <si>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</si>
  <si>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</si>
  <si>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</si>
  <si>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</si>
  <si>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</si>
  <si>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</si>
  <si>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</si>
  <si>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</si>
  <si>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</si>
  <si>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</si>
  <si>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</si>
  <si>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</si>
  <si>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</si>
  <si>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</si>
  <si>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</si>
  <si>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</si>
  <si>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</si>
  <si>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</si>
  <si>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</si>
  <si>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</si>
  <si>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</si>
  <si>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</si>
  <si>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</si>
  <si>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</si>
  <si>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</si>
  <si>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</si>
  <si>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</si>
  <si>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</si>
  <si>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</si>
  <si>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</si>
  <si>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</si>
  <si>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</si>
  <si>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</si>
  <si>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</si>
  <si>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</si>
  <si>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</si>
  <si>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</si>
  <si>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</si>
  <si>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</si>
  <si>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</si>
  <si>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</si>
  <si>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</si>
  <si>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</si>
  <si>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</si>
  <si>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</si>
  <si>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</si>
  <si>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</si>
  <si>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</si>
  <si>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</si>
  <si>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</si>
  <si>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</si>
  <si>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</si>
  <si>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</si>
  <si>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</si>
  <si>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</si>
  <si>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</si>
  <si>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</si>
  <si>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</si>
  <si>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</si>
  <si>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</si>
  <si>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</si>
  <si>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</si>
  <si>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</si>
  <si>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</si>
  <si>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</si>
  <si>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</si>
  <si>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</si>
  <si>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</si>
  <si>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</si>
  <si>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</si>
  <si>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</si>
  <si>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</si>
  <si>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</si>
  <si>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</si>
  <si>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</si>
  <si>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</si>
  <si>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</si>
  <si>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</si>
  <si>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</si>
  <si>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</si>
  <si>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</si>
  <si>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</si>
  <si>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</si>
  <si>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</si>
  <si>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</si>
  <si>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</si>
  <si>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</si>
  <si>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</si>
  <si>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</si>
  <si>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</si>
  <si>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</si>
  <si>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</si>
  <si>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</si>
  <si>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</si>
  <si>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</si>
  <si>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</si>
  <si>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</si>
  <si>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</si>
  <si>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</si>
  <si>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</si>
  <si>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</si>
  <si>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</si>
  <si>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</si>
  <si>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</si>
  <si>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</si>
  <si>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</si>
  <si>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</si>
  <si>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</si>
  <si>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</si>
  <si>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</si>
  <si>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</si>
  <si>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</si>
  <si>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</si>
  <si>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</si>
  <si>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</si>
  <si>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</si>
  <si>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</si>
  <si>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</si>
  <si>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</si>
  <si>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</si>
  <si>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</si>
  <si>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</si>
  <si>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</si>
  <si>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</si>
  <si>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</si>
  <si>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</si>
  <si>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</si>
  <si>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</si>
  <si>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</si>
  <si>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</si>
  <si>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</si>
  <si>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</si>
  <si>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</si>
  <si>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</si>
  <si>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</si>
  <si>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</si>
  <si>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</si>
  <si>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</si>
  <si>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</si>
  <si>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</si>
  <si>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</si>
  <si>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</si>
  <si>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</si>
  <si>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</si>
  <si>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</si>
  <si>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</si>
  <si>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</si>
  <si>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</si>
  <si>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</si>
  <si>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</si>
  <si>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</si>
  <si>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</si>
  <si>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</si>
  <si>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</si>
  <si>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</si>
  <si>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</si>
  <si>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</si>
  <si>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</si>
  <si>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</si>
  <si>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</si>
  <si>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</si>
  <si>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</si>
  <si>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</si>
  <si>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</si>
  <si>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</si>
  <si>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</si>
  <si>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</si>
  <si>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</si>
  <si>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</si>
  <si>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</si>
  <si>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</si>
  <si>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</si>
  <si>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</si>
  <si>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</si>
  <si>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</si>
  <si>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</si>
  <si>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</si>
  <si>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</si>
  <si>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</si>
  <si>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</si>
  <si>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</si>
  <si>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</si>
  <si>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</si>
  <si>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</si>
  <si>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</si>
  <si>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</si>
  <si>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</si>
  <si>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</si>
  <si>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</si>
  <si>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</si>
  <si>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</si>
  <si>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</si>
  <si>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</si>
  <si>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</si>
  <si>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</si>
  <si>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</si>
  <si>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</si>
  <si>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</si>
  <si>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</si>
  <si>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</si>
  <si>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</si>
  <si>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</si>
  <si>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</si>
  <si>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</si>
  <si>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</si>
  <si>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</si>
  <si>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</si>
  <si>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</si>
  <si>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</si>
  <si>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</si>
  <si>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</si>
  <si>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</si>
  <si>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</si>
  <si>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</si>
  <si>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</si>
  <si>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</si>
  <si>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</si>
  <si>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</si>
  <si>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</si>
  <si>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</si>
  <si>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</si>
  <si>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</si>
  <si>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</si>
  <si>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</si>
  <si>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</si>
  <si>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</si>
  <si>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</si>
  <si>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</si>
  <si>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</si>
  <si>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</si>
  <si>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</si>
  <si>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</si>
  <si>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</si>
  <si>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</si>
  <si>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</si>
  <si>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</si>
  <si>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</si>
  <si>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</si>
  <si>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</si>
  <si>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</si>
  <si>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</si>
  <si>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</si>
  <si>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</si>
  <si>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</si>
  <si>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</si>
  <si>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</si>
  <si>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</si>
  <si>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</si>
  <si>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</si>
  <si>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</si>
  <si>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</si>
  <si>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</si>
  <si>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</si>
  <si>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</si>
  <si>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</si>
  <si>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</si>
  <si>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</si>
  <si>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</si>
  <si>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</si>
  <si>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</si>
  <si>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</si>
  <si>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</si>
  <si>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</si>
  <si>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</si>
  <si>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</si>
  <si>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</si>
  <si>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</si>
  <si>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</si>
  <si>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</si>
  <si>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</si>
  <si>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</si>
  <si>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</si>
  <si>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</si>
  <si>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</si>
  <si>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</si>
  <si>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</si>
  <si>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</si>
  <si>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</si>
  <si>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</si>
  <si>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</si>
  <si>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</si>
  <si>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</si>
  <si>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</si>
  <si>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</si>
  <si>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</si>
  <si>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</si>
  <si>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</si>
  <si>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</si>
  <si>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</si>
  <si>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</si>
  <si>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</si>
  <si>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</si>
  <si>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</si>
  <si>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</si>
  <si>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</si>
  <si>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</si>
  <si>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</si>
  <si>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</si>
  <si>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</si>
  <si>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</si>
  <si>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</si>
  <si>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</si>
  <si>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</si>
  <si>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</si>
  <si>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</si>
  <si>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</si>
  <si>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</si>
  <si>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</si>
  <si>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</si>
  <si>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</si>
  <si>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</si>
  <si>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</si>
  <si>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</si>
  <si>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</si>
  <si>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</si>
  <si>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</si>
  <si>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</si>
  <si>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</si>
  <si>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</si>
  <si>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</si>
  <si>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</si>
  <si>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</si>
  <si>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</si>
  <si>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</si>
  <si>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</si>
  <si>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</si>
  <si>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</si>
  <si>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</si>
  <si>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</si>
  <si>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</si>
  <si>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</si>
  <si>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</si>
  <si>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</si>
  <si>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</si>
  <si>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</si>
  <si>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</si>
  <si>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</si>
  <si>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</si>
  <si>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</si>
  <si>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</si>
  <si>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</si>
  <si>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</si>
  <si>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</si>
  <si>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</si>
  <si>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</si>
  <si>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</si>
  <si>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</si>
  <si>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</si>
  <si>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</si>
  <si>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</si>
  <si>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</si>
  <si>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</si>
  <si>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</si>
  <si>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</si>
  <si>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</si>
  <si>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</si>
  <si>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</si>
  <si>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</si>
  <si>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</si>
  <si>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</si>
  <si>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</si>
  <si>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</si>
  <si>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</si>
  <si>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</si>
  <si>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</si>
  <si>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</si>
  <si>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</si>
  <si>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</si>
  <si>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</si>
  <si>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</si>
  <si>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</si>
  <si>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</si>
  <si>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</si>
  <si>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</si>
  <si>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</si>
  <si>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</si>
  <si>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</si>
  <si>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</si>
  <si>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</si>
  <si>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</si>
  <si>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</si>
  <si>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</si>
  <si>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</si>
  <si>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</si>
  <si>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</si>
  <si>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</si>
  <si>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</si>
  <si>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</si>
  <si>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</si>
  <si>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</si>
  <si>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</si>
  <si>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</si>
  <si>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</si>
  <si>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</si>
  <si>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</si>
  <si>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</si>
  <si>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</si>
  <si>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</si>
  <si>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</si>
  <si>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</si>
  <si>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</si>
  <si>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</si>
  <si>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</si>
  <si>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</si>
  <si>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</si>
  <si>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</si>
  <si>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</si>
  <si>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</si>
  <si>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</si>
  <si>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</si>
  <si>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</si>
  <si>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</si>
  <si>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</si>
  <si>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</si>
  <si>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</si>
  <si>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</si>
  <si>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</si>
  <si>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</si>
  <si>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</si>
  <si>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</si>
  <si>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</si>
  <si>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</si>
  <si>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</si>
  <si>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</si>
  <si>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</si>
  <si>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</si>
  <si>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</si>
  <si>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</si>
  <si>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</si>
  <si>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</si>
  <si>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</si>
  <si>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</si>
  <si>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</si>
  <si>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</si>
  <si>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</si>
  <si>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</si>
  <si>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</si>
  <si>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</si>
  <si>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</si>
  <si>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</si>
  <si>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</si>
  <si>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</si>
  <si>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</si>
  <si>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</si>
  <si>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</si>
  <si>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</si>
  <si>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</si>
  <si>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</si>
  <si>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</si>
  <si>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</si>
  <si>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</si>
  <si>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</si>
  <si>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</si>
  <si>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</si>
  <si>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</si>
  <si>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</si>
  <si>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</si>
  <si>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</si>
  <si>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</si>
  <si>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</si>
  <si>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</si>
  <si>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</si>
  <si>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</si>
  <si>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</si>
  <si>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</si>
  <si>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</si>
  <si>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</si>
  <si>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</si>
  <si>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</si>
  <si>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</si>
  <si>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</si>
  <si>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</si>
  <si>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</si>
  <si>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</si>
  <si>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</si>
  <si>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</si>
  <si>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</si>
  <si>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</si>
  <si>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</si>
  <si>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</si>
  <si>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</si>
  <si>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</si>
  <si>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</si>
  <si>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</si>
  <si>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</si>
  <si>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</si>
  <si>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</si>
  <si>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</si>
  <si>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</si>
  <si>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</si>
  <si>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</si>
  <si>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</si>
  <si>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</si>
  <si>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</si>
  <si>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</si>
  <si>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</si>
  <si>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</si>
  <si>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</si>
  <si>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</si>
  <si>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</si>
  <si>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</si>
  <si>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</si>
  <si>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</si>
  <si>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</si>
  <si>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</si>
  <si>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</si>
  <si>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</si>
  <si>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</si>
  <si>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</si>
  <si>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</si>
  <si>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</si>
  <si>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</si>
  <si>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</si>
  <si>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</si>
  <si>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</si>
  <si>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</si>
  <si>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</si>
  <si>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</si>
  <si>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</si>
  <si>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</si>
  <si>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</si>
  <si>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</si>
  <si>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</si>
  <si>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</si>
  <si>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</si>
  <si>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</si>
  <si>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</si>
  <si>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</si>
  <si>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</si>
  <si>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</si>
  <si>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</si>
  <si>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</si>
  <si>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</si>
  <si>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</si>
  <si>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</si>
  <si>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</si>
  <si>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</si>
  <si>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</si>
  <si>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</si>
  <si>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</si>
  <si>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</si>
  <si>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</si>
  <si>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</si>
  <si>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</si>
  <si>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</si>
  <si>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</si>
  <si>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</si>
  <si>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</si>
  <si>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</si>
  <si>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</si>
  <si>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</si>
  <si>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</si>
  <si>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</si>
  <si>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</si>
  <si>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</si>
  <si>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</si>
  <si>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</si>
  <si>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</si>
  <si>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</si>
  <si>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</si>
  <si>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</si>
  <si>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</si>
  <si>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</si>
  <si>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</si>
  <si>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</si>
  <si>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</si>
  <si>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</si>
  <si>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</si>
  <si>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</si>
  <si>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</si>
  <si>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</si>
  <si>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</si>
  <si>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</si>
  <si>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</si>
  <si>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</si>
  <si>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</si>
  <si>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</si>
  <si>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</si>
  <si>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</si>
  <si>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</si>
  <si>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</si>
  <si>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</si>
  <si>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</si>
  <si>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</si>
  <si>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</si>
  <si>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</si>
  <si>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</si>
  <si>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</si>
  <si>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</si>
  <si>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</si>
  <si>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</si>
  <si>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</si>
  <si>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</si>
  <si>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</si>
  <si>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</si>
  <si>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</si>
  <si>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</si>
  <si>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</si>
  <si>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</si>
  <si>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</si>
  <si>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</si>
  <si>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</si>
  <si>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</si>
  <si>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</si>
  <si>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</si>
  <si>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</si>
  <si>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</si>
  <si>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</si>
  <si>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</si>
  <si>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</si>
  <si>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</si>
  <si>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</si>
  <si>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</si>
  <si>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</si>
  <si>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</si>
  <si>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</si>
  <si>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</si>
  <si>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</si>
  <si>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</si>
  <si>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</si>
  <si>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</si>
  <si>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</si>
  <si>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</si>
  <si>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</si>
  <si>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</si>
  <si>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</si>
  <si>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</si>
  <si>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</si>
  <si>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</si>
  <si>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</si>
  <si>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</si>
  <si>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</si>
  <si>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</si>
  <si>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</si>
  <si>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</si>
  <si>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</si>
  <si>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</si>
  <si>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</si>
  <si>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</si>
  <si>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</si>
  <si>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</si>
  <si>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</si>
  <si>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</si>
  <si>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</si>
  <si>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</si>
  <si>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</si>
  <si>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</si>
  <si>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</si>
  <si>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</si>
  <si>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</si>
  <si>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</si>
  <si>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</si>
  <si>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</si>
  <si>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</si>
  <si>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</si>
  <si>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</si>
  <si>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</si>
  <si>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</si>
  <si>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</si>
  <si>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</si>
  <si>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</si>
  <si>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</si>
  <si>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</si>
  <si>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</si>
  <si>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</si>
  <si>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</si>
  <si>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</si>
  <si>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</si>
  <si>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</si>
  <si>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</si>
  <si>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</si>
  <si>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</si>
  <si>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</si>
  <si>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</si>
  <si>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</si>
  <si>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</si>
  <si>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</si>
  <si>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</si>
  <si>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</si>
  <si>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</si>
  <si>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</si>
  <si>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</si>
  <si>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</si>
  <si>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</si>
  <si>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</si>
  <si>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</si>
  <si>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</si>
  <si>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</si>
  <si>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</si>
  <si>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</si>
  <si>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</si>
  <si>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</si>
  <si>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</si>
  <si>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</si>
  <si>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</si>
  <si>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</si>
  <si>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</si>
  <si>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</si>
  <si>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</si>
  <si>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</si>
  <si>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</si>
  <si>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</si>
  <si>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</si>
  <si>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</si>
  <si>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</si>
  <si>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</si>
  <si>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</si>
  <si>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</si>
  <si>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</si>
  <si>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</si>
  <si>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</si>
  <si>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</si>
  <si>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</si>
  <si>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</si>
  <si>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</si>
  <si>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</si>
  <si>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</si>
  <si>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</si>
  <si>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</si>
  <si>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</si>
  <si>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</si>
  <si>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</si>
  <si>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</si>
  <si>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</si>
  <si>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</si>
  <si>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</si>
  <si>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</si>
  <si>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</si>
  <si>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</si>
  <si>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</si>
  <si>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</si>
  <si>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</si>
  <si>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</si>
  <si>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</si>
  <si>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</si>
  <si>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</si>
  <si>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</si>
  <si>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</si>
  <si>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</si>
  <si>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</si>
  <si>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</si>
  <si>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</si>
  <si>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</si>
  <si>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</si>
  <si>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</si>
  <si>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</si>
  <si>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</si>
  <si>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</si>
  <si>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</si>
  <si>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</si>
  <si>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</si>
  <si>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</si>
  <si>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</si>
  <si>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</si>
  <si>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</si>
  <si>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</si>
  <si>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</si>
  <si>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</si>
  <si>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</si>
  <si>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</si>
  <si>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</si>
  <si>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</si>
  <si>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</si>
  <si>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</si>
  <si>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</si>
  <si>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</si>
  <si>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</si>
  <si>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</si>
  <si>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</si>
  <si>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</si>
  <si>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</si>
  <si>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</si>
  <si>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</si>
  <si>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</si>
  <si>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</si>
  <si>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</si>
  <si>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</si>
  <si>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</si>
  <si>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</si>
  <si>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</si>
  <si>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</si>
  <si>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</si>
  <si>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</si>
  <si>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</si>
  <si>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</si>
  <si>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</si>
  <si>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</si>
  <si>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</si>
  <si>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</si>
  <si>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</si>
  <si>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</si>
  <si>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</si>
  <si>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</si>
  <si>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</si>
  <si>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</si>
  <si>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</si>
  <si>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</si>
  <si>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</si>
  <si>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</si>
  <si>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</si>
  <si>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</si>
  <si>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</si>
  <si>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</si>
  <si>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</si>
  <si>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</si>
  <si>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</si>
  <si>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</si>
  <si>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</si>
  <si>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</si>
  <si>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</si>
  <si>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</si>
  <si>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</si>
  <si>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</si>
  <si>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</si>
  <si>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</si>
  <si>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</si>
  <si>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</si>
  <si>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</si>
  <si>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</si>
  <si>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</si>
  <si>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</si>
  <si>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</si>
  <si>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</si>
  <si>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</si>
  <si>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</si>
  <si>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</si>
  <si>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</si>
  <si>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</si>
  <si>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</si>
  <si>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</si>
  <si>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</si>
  <si>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</si>
  <si>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</si>
  <si>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</si>
  <si>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</si>
  <si>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</si>
  <si>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</si>
  <si>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</si>
  <si>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</si>
  <si>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</si>
  <si>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</si>
  <si>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</si>
  <si>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</si>
  <si>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</si>
  <si>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</si>
  <si>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</si>
  <si>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</si>
  <si>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</si>
  <si>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</si>
  <si>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</si>
  <si>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</si>
  <si>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</si>
  <si>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</si>
  <si>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</si>
  <si>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</si>
  <si>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</si>
  <si>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</si>
  <si>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</si>
  <si>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</si>
  <si>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</si>
  <si>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</si>
  <si>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</si>
  <si>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</si>
  <si>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</si>
  <si>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</si>
  <si>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</si>
  <si>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</si>
  <si>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</si>
  <si>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</si>
  <si>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</si>
  <si>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</si>
  <si>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</si>
  <si>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</si>
  <si>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</si>
  <si>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</si>
  <si>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</si>
  <si>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</si>
  <si>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</si>
  <si>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</si>
  <si>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</si>
  <si>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</si>
  <si>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</si>
  <si>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</si>
  <si>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</si>
  <si>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</si>
  <si>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</si>
  <si>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</si>
  <si>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</si>
  <si>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</si>
  <si>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</si>
  <si>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</si>
  <si>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</si>
  <si>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</si>
  <si>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</si>
  <si>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</si>
  <si>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</si>
  <si>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</si>
  <si>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</si>
  <si>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</si>
  <si>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</si>
  <si>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</si>
  <si>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</si>
  <si>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</si>
  <si>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</si>
  <si>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</si>
  <si>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</si>
  <si>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</si>
  <si>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</si>
  <si>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</si>
  <si>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</si>
  <si>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</si>
  <si>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</si>
  <si>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</si>
  <si>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</si>
  <si>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</si>
  <si>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</si>
  <si>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</si>
  <si>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</si>
  <si>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</si>
  <si>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</si>
  <si>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</si>
  <si>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</si>
  <si>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</si>
  <si>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</si>
  <si>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</si>
  <si>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</si>
  <si>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</si>
  <si>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</si>
  <si>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</si>
  <si>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</si>
  <si>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</si>
  <si>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</si>
  <si>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</si>
  <si>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</si>
  <si>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</si>
  <si>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</si>
  <si>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</si>
  <si>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</si>
  <si>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</si>
  <si>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</si>
  <si>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</si>
  <si>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</si>
  <si>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</si>
  <si>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</si>
  <si>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</si>
  <si>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</si>
  <si>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</si>
  <si>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</si>
  <si>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</si>
  <si>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</si>
  <si>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</si>
  <si>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</si>
  <si>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</si>
  <si>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</si>
  <si>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</si>
  <si>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</si>
  <si>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</si>
  <si>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</si>
  <si>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</si>
  <si>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</si>
  <si>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</si>
  <si>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</si>
  <si>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</si>
  <si>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</si>
  <si>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</si>
  <si>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</si>
  <si>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</si>
  <si>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</si>
  <si>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</si>
  <si>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</si>
  <si>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</si>
  <si>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</si>
  <si>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</si>
  <si>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</si>
  <si>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</si>
  <si>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</si>
  <si>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</si>
  <si>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</si>
  <si>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</si>
  <si>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</si>
  <si>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</si>
  <si>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</si>
  <si>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</si>
  <si>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</si>
  <si>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</si>
  <si>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</si>
  <si>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</si>
  <si>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</si>
  <si>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</si>
  <si>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</si>
  <si>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</si>
  <si>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</si>
  <si>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</si>
  <si>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</si>
  <si>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</si>
  <si>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</si>
  <si>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</si>
  <si>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</si>
  <si>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</si>
  <si>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</si>
  <si>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</si>
  <si>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</si>
  <si>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</si>
  <si>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</si>
  <si>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</si>
  <si>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</si>
  <si>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</si>
  <si>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</si>
  <si>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</si>
  <si>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</si>
  <si>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</si>
  <si>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</si>
  <si>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</si>
  <si>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</si>
  <si>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</si>
  <si>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</si>
  <si>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</si>
  <si>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</si>
  <si>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</si>
  <si>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</si>
  <si>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</si>
  <si>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</si>
  <si>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</si>
  <si>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</si>
  <si>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</si>
  <si>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</si>
  <si>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</si>
  <si>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</si>
  <si>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</si>
  <si>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</si>
  <si>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</si>
  <si>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</si>
  <si>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</si>
  <si>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</si>
  <si>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</si>
  <si>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</si>
  <si>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</si>
  <si>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</si>
  <si>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</si>
  <si>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</si>
  <si>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</si>
  <si>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</si>
  <si>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</si>
  <si>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</si>
  <si>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</si>
  <si>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</si>
  <si>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</si>
  <si>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</si>
  <si>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</si>
  <si>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</si>
  <si>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</si>
  <si>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</si>
  <si>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</si>
  <si>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</si>
  <si>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</si>
  <si>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</si>
  <si>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</si>
  <si>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</si>
  <si>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</si>
  <si>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</si>
  <si>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</si>
  <si>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</si>
  <si>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</si>
  <si>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</si>
  <si>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</si>
  <si>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</si>
  <si>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</si>
  <si>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</si>
  <si>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</si>
  <si>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</si>
  <si>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</si>
  <si>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</si>
  <si>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</si>
  <si>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</si>
  <si>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</si>
  <si>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</si>
  <si>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</si>
  <si>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</si>
  <si>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</si>
  <si>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</si>
  <si>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</si>
  <si>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</si>
  <si>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</si>
  <si>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</si>
  <si>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</si>
  <si>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</si>
  <si>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</si>
  <si>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</si>
  <si>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</si>
  <si>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</si>
  <si>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</si>
  <si>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</si>
  <si>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</si>
  <si>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</si>
  <si>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</si>
  <si>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</si>
  <si>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</si>
  <si>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</si>
  <si>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</si>
  <si>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</si>
  <si>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</si>
  <si>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</si>
  <si>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</si>
  <si>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</si>
  <si>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</si>
  <si>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</si>
  <si>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</si>
  <si>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</si>
  <si>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</si>
  <si>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</si>
  <si>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</si>
  <si>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</si>
  <si>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</si>
  <si>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</si>
  <si>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</si>
  <si>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</si>
  <si>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</si>
  <si>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</si>
  <si>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</si>
  <si>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</si>
  <si>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</si>
  <si>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</si>
  <si>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</si>
  <si>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</si>
  <si>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</si>
  <si>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</si>
  <si>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</si>
  <si>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</si>
  <si>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</si>
  <si>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</si>
  <si>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</si>
  <si>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</si>
  <si>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</si>
  <si>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</si>
  <si>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</si>
  <si>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</si>
  <si>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</si>
  <si>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</si>
  <si>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</si>
  <si>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</si>
  <si>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</si>
  <si>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</si>
  <si>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</si>
  <si>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</si>
  <si>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</si>
  <si>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</si>
  <si>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</si>
  <si>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</si>
  <si>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</si>
  <si>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</si>
  <si>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</si>
  <si>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</si>
  <si>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</si>
  <si>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</si>
  <si>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</si>
  <si>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</si>
  <si>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</si>
  <si>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</si>
  <si>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</si>
  <si>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</si>
  <si>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</si>
  <si>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</si>
  <si>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</si>
  <si>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</si>
  <si>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</si>
  <si>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</si>
  <si>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</si>
  <si>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</si>
  <si>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</si>
  <si>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</si>
  <si>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</si>
  <si>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</si>
  <si>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</si>
  <si>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</si>
  <si>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</si>
  <si>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</si>
  <si>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</si>
  <si>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</si>
  <si>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</si>
  <si>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</si>
  <si>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</si>
  <si>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</si>
  <si>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</si>
  <si>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</si>
  <si>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</si>
  <si>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</si>
  <si>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</si>
  <si>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</si>
  <si>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</si>
  <si>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</si>
  <si>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</si>
  <si>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</si>
  <si>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</si>
  <si>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</si>
  <si>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</si>
  <si>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</si>
  <si>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</si>
  <si>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</si>
  <si>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</si>
  <si>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</si>
  <si>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</si>
  <si>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</si>
  <si>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</si>
  <si>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</si>
  <si>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</si>
  <si>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</si>
  <si>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</si>
  <si>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</si>
  <si>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</si>
  <si>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</si>
  <si>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</si>
  <si>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</si>
  <si>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</si>
  <si>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</si>
  <si>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</si>
  <si>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</si>
  <si>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</si>
  <si>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</si>
  <si>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</si>
  <si>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</si>
  <si>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</si>
  <si>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</si>
  <si>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</si>
  <si>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</si>
  <si>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</si>
  <si>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</si>
  <si>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</si>
  <si>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</si>
  <si>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</si>
  <si>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</si>
  <si>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</si>
  <si>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</si>
  <si>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</si>
  <si>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</si>
  <si>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</si>
  <si>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</si>
  <si>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</si>
  <si>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</si>
  <si>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</si>
  <si>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</si>
  <si>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</si>
  <si>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</si>
  <si>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</si>
  <si>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</si>
  <si>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</si>
  <si>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</si>
  <si>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</si>
  <si>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</si>
  <si>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</si>
  <si>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</si>
  <si>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</si>
  <si>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</si>
  <si>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</si>
  <si>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</si>
  <si>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</si>
  <si>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</si>
  <si>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</si>
  <si>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</si>
  <si>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</si>
  <si>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</si>
  <si>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</si>
  <si>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</si>
  <si>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</si>
  <si>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</si>
  <si>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</si>
  <si>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</si>
  <si>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</si>
  <si>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</si>
  <si>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</si>
  <si>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</si>
  <si>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</si>
  <si>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</si>
  <si>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</si>
  <si>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</si>
  <si>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</si>
  <si>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</si>
  <si>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</si>
  <si>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</si>
  <si>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</si>
  <si>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</si>
  <si>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</si>
  <si>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</si>
  <si>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</si>
  <si>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</si>
  <si>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</si>
  <si>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</si>
  <si>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</si>
  <si>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</si>
  <si>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</si>
  <si>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</si>
  <si>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</si>
  <si>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</si>
  <si>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</si>
  <si>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</si>
  <si>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</si>
  <si>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</si>
  <si>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</si>
  <si>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</si>
  <si>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</si>
  <si>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</si>
  <si>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</si>
  <si>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</si>
  <si>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</si>
  <si>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</si>
  <si>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</si>
  <si>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</si>
  <si>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</si>
  <si>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</si>
  <si>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</si>
  <si>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</si>
  <si>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</si>
  <si>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</si>
  <si>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</si>
  <si>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</si>
  <si>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</si>
  <si>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</si>
  <si>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</si>
  <si>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</si>
  <si>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</si>
  <si>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</si>
  <si>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</si>
  <si>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</si>
  <si>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</si>
  <si>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</si>
  <si>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</si>
  <si>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</si>
  <si>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</si>
  <si>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</si>
  <si>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</si>
  <si>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</si>
  <si>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</si>
  <si>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</si>
  <si>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</si>
  <si>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</si>
  <si>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</si>
  <si>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</si>
  <si>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</si>
  <si>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</si>
  <si>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</si>
  <si>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</si>
  <si>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</si>
  <si>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</si>
  <si>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</si>
  <si>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</si>
  <si>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</si>
  <si>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</si>
  <si>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</si>
  <si>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</si>
  <si>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</si>
  <si>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</si>
  <si>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</si>
  <si>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</si>
  <si>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</si>
  <si>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</si>
  <si>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</si>
  <si>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</si>
  <si>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</si>
  <si>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</si>
  <si>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</si>
  <si>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</si>
  <si>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</si>
  <si>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</si>
  <si>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</si>
  <si>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</si>
  <si>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</si>
  <si>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</si>
  <si>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</si>
  <si>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</si>
  <si>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</si>
  <si>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</si>
  <si>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</si>
  <si>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</si>
  <si>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</si>
  <si>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</si>
  <si>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</si>
  <si>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</si>
  <si>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</si>
  <si>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</si>
  <si>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</si>
  <si>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</si>
  <si>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</si>
  <si>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</si>
  <si>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</si>
  <si>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</si>
  <si>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</si>
  <si>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</si>
  <si>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</si>
  <si>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</si>
  <si>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</si>
  <si>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</si>
  <si>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</si>
  <si>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</si>
  <si>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</si>
  <si>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</si>
  <si>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</si>
  <si>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</si>
  <si>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</si>
  <si>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</si>
  <si>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</si>
  <si>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</si>
  <si>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</si>
  <si>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</si>
  <si>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</si>
  <si>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</si>
  <si>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</si>
  <si>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</si>
  <si>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</si>
  <si>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</si>
  <si>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</si>
  <si>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</si>
  <si>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</si>
  <si>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</si>
  <si>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</si>
  <si>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</si>
  <si>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</si>
  <si>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</si>
  <si>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</si>
  <si>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</si>
  <si>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</si>
  <si>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</si>
  <si>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</si>
  <si>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</si>
  <si>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</si>
  <si>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</si>
  <si>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</si>
  <si>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</si>
  <si>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</si>
  <si>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</si>
  <si>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</si>
  <si>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</si>
  <si>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</si>
  <si>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</si>
  <si>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</si>
  <si>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</si>
  <si>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</si>
  <si>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</si>
  <si>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</si>
  <si>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</si>
  <si>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</si>
  <si>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</si>
  <si>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</si>
  <si>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</si>
  <si>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</si>
  <si>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</si>
  <si>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</si>
  <si>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</si>
  <si>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</si>
  <si>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</si>
  <si>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</si>
  <si>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</si>
  <si>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</si>
  <si>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</si>
  <si>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</si>
  <si>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</si>
  <si>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</si>
  <si>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</si>
  <si>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</si>
  <si>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</si>
  <si>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</si>
  <si>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</si>
  <si>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</si>
  <si>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</si>
  <si>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</si>
  <si>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</si>
  <si>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</si>
  <si>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</si>
  <si>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</si>
  <si>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</si>
  <si>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</si>
  <si>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</si>
  <si>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</si>
  <si>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</si>
  <si>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</si>
  <si>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</si>
  <si>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</si>
  <si>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</si>
  <si>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</si>
  <si>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</si>
  <si>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</si>
  <si>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</si>
  <si>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</si>
  <si>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</si>
  <si>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</si>
  <si>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</si>
  <si>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</si>
  <si>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</si>
  <si>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</si>
  <si>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</si>
  <si>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</si>
  <si>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</si>
  <si>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</si>
  <si>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</si>
  <si>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</si>
  <si>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</si>
  <si>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</si>
  <si>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</si>
  <si>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</si>
  <si>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</si>
  <si>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</si>
  <si>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</si>
  <si>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</si>
  <si>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</si>
  <si>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</si>
  <si>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</si>
  <si>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</si>
  <si>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</si>
  <si>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</si>
  <si>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</si>
  <si>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</si>
  <si>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</si>
  <si>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</si>
  <si>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</si>
  <si>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</si>
  <si>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</si>
  <si>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</si>
  <si>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</si>
  <si>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</si>
  <si>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</si>
  <si>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</si>
  <si>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</si>
  <si>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</si>
  <si>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</si>
  <si>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</si>
  <si>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</si>
  <si>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</si>
  <si>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</si>
  <si>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</si>
  <si>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</si>
  <si>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</si>
  <si>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</si>
  <si>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</si>
  <si>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</si>
  <si>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</si>
  <si>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</si>
  <si>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</si>
  <si>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</si>
  <si>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</si>
  <si>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</si>
  <si>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</si>
  <si>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</si>
  <si>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</si>
  <si>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</si>
  <si>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</si>
  <si>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</si>
  <si>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</si>
  <si>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</si>
  <si>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</si>
  <si>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</si>
  <si>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</si>
  <si>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</si>
  <si>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</si>
  <si>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</si>
  <si>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</si>
  <si>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</si>
  <si>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</si>
  <si>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</si>
  <si>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</si>
  <si>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</si>
  <si>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</si>
  <si>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</si>
  <si>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</si>
  <si>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</si>
  <si>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</si>
  <si>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</si>
  <si>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</si>
  <si>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</si>
  <si>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</si>
  <si>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</si>
  <si>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</si>
  <si>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</si>
  <si>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</si>
  <si>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</si>
  <si>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</si>
  <si>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</si>
  <si>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</si>
  <si>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</si>
  <si>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</si>
  <si>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</si>
  <si>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</si>
  <si>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</si>
  <si>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</si>
  <si>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</si>
  <si>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</si>
  <si>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</si>
  <si>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</si>
  <si>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</si>
  <si>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</si>
  <si>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</si>
  <si>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</si>
  <si>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</si>
  <si>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</si>
  <si>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</si>
  <si>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</si>
  <si>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</si>
  <si>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</si>
  <si>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</si>
  <si>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</si>
  <si>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</si>
  <si>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</si>
  <si>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</si>
  <si>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</si>
  <si>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</si>
  <si>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</si>
  <si>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</si>
  <si>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</si>
  <si>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</si>
  <si>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</si>
  <si>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</si>
  <si>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</si>
  <si>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</si>
  <si>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</si>
  <si>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</si>
  <si>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</si>
  <si>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</si>
  <si>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</si>
  <si>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</si>
  <si>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</si>
  <si>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</si>
  <si>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</si>
  <si>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</si>
  <si>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</si>
  <si>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</si>
  <si>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</si>
  <si>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</si>
  <si>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</si>
  <si>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</si>
  <si>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</si>
  <si>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</si>
  <si>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</si>
  <si>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</si>
  <si>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</si>
  <si>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</si>
  <si>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</si>
  <si>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</si>
  <si>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</si>
  <si>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</si>
  <si>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</si>
  <si>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</si>
  <si>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</si>
  <si>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</si>
  <si>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</si>
  <si>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</si>
  <si>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</si>
  <si>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</si>
  <si>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</si>
  <si>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</si>
  <si>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</si>
  <si>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</si>
  <si>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</si>
  <si>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</si>
  <si>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</si>
  <si>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</si>
  <si>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</si>
  <si>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</si>
  <si>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</si>
  <si>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</si>
  <si>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</si>
  <si>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</si>
  <si>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</si>
  <si>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</si>
  <si>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</si>
  <si>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</si>
  <si>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</si>
  <si>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</si>
  <si>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</si>
  <si>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</si>
  <si>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</si>
  <si>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</si>
  <si>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</si>
  <si>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</si>
  <si>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</si>
  <si>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</si>
  <si>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</si>
  <si>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</si>
  <si>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</si>
  <si>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</si>
  <si>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</si>
  <si>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</si>
  <si>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</si>
  <si>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</si>
  <si>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</si>
  <si>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</si>
  <si>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</si>
  <si>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</si>
  <si>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</si>
  <si>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</si>
  <si>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</si>
  <si>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</si>
  <si>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</si>
  <si>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</si>
  <si>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</si>
  <si>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</si>
  <si>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</si>
  <si>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</si>
  <si>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</si>
  <si>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</si>
  <si>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</si>
  <si>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</si>
  <si>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</si>
  <si>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</si>
  <si>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</si>
  <si>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</si>
  <si>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</si>
  <si>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</si>
  <si>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</si>
  <si>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</si>
  <si>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</si>
  <si>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</si>
  <si>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</si>
  <si>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</si>
  <si>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</si>
  <si>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</si>
  <si>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</si>
  <si>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</si>
  <si>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</si>
  <si>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</si>
  <si>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</si>
  <si>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</si>
  <si>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</si>
  <si>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</si>
  <si>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</si>
  <si>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</si>
  <si>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</si>
  <si>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</si>
  <si>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</si>
  <si>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</si>
  <si>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</si>
  <si>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</si>
  <si>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</si>
  <si>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</si>
  <si>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</si>
  <si>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</si>
  <si>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</si>
  <si>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</si>
  <si>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</si>
  <si>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</si>
  <si>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</si>
  <si>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</si>
  <si>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</si>
  <si>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</si>
  <si>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</si>
  <si>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</si>
  <si>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</si>
  <si>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</si>
  <si>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</si>
  <si>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</si>
  <si>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</si>
  <si>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</si>
  <si>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</si>
  <si>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</si>
  <si>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</si>
  <si>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</si>
  <si>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</si>
  <si>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</si>
  <si>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</si>
  <si>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</si>
  <si>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</si>
  <si>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</si>
  <si>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</si>
  <si>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</si>
  <si>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</si>
  <si>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</si>
  <si>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</si>
  <si>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</si>
  <si>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</si>
  <si>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</si>
  <si>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</si>
  <si>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</si>
  <si>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</si>
  <si>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</si>
  <si>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</si>
  <si>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</si>
  <si>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</si>
  <si>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</si>
  <si>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</si>
  <si>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</si>
  <si>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</si>
  <si>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</si>
  <si>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</si>
  <si>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</si>
  <si>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</si>
  <si>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</si>
  <si>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</si>
  <si>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</si>
  <si>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</si>
  <si>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</si>
  <si>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</si>
  <si>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</si>
  <si>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</si>
  <si>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</si>
  <si>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</si>
  <si>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</si>
  <si>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</si>
  <si>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</si>
  <si>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</si>
  <si>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</si>
  <si>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</si>
  <si>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</si>
  <si>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</si>
  <si>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</si>
  <si>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</si>
  <si>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</si>
  <si>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</si>
  <si>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</si>
  <si>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</si>
  <si>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</si>
  <si>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</si>
  <si>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</si>
  <si>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</si>
  <si>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</si>
  <si>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</si>
  <si>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</si>
  <si>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</si>
  <si>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</si>
  <si>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</si>
  <si>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</si>
  <si>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</si>
  <si>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</si>
  <si>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</si>
  <si>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</si>
  <si>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</si>
  <si>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</si>
  <si>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</si>
  <si>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</si>
  <si>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</si>
  <si>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</si>
  <si>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</si>
  <si>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</si>
  <si>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</si>
  <si>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</si>
  <si>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</si>
  <si>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</si>
  <si>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</si>
  <si>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</si>
  <si>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</si>
  <si>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</si>
  <si>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</si>
  <si>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</si>
  <si>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</si>
  <si>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</si>
  <si>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</si>
  <si>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</si>
  <si>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</si>
  <si>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</si>
  <si>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</si>
  <si>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</si>
  <si>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</si>
  <si>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</si>
  <si>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</si>
  <si>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</si>
  <si>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</si>
  <si>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</si>
  <si>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</si>
  <si>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</si>
  <si>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</si>
  <si>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</si>
  <si>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</si>
  <si>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</si>
  <si>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</si>
  <si>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</si>
  <si>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</si>
  <si>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</si>
  <si>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</si>
  <si>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</si>
  <si>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</si>
  <si>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</si>
  <si>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</si>
  <si>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</si>
  <si>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</si>
  <si>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</si>
  <si>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</si>
  <si>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</si>
  <si>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</si>
  <si>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</si>
  <si>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</si>
  <si>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</si>
  <si>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</si>
  <si>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</si>
  <si>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</si>
  <si>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</si>
  <si>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</si>
  <si>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</si>
  <si>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</si>
  <si>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</si>
  <si>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</si>
  <si>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</si>
  <si>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</si>
  <si>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</si>
  <si>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</si>
  <si>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</si>
  <si>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</si>
  <si>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</si>
  <si>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</si>
  <si>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</si>
  <si>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</si>
  <si>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</si>
  <si>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</si>
  <si>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</si>
  <si>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</si>
  <si>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</si>
  <si>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</si>
  <si>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</si>
  <si>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</si>
  <si>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</si>
  <si>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</si>
  <si>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</si>
  <si>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</si>
  <si>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</si>
  <si>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</si>
  <si>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</si>
  <si>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</si>
  <si>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</si>
  <si>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</si>
  <si>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</si>
  <si>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</si>
  <si>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</si>
  <si>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</si>
  <si>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</si>
  <si>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</si>
  <si>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</si>
  <si>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</si>
  <si>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</si>
  <si>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</si>
  <si>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</si>
  <si>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</si>
  <si>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</si>
  <si>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</si>
  <si>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</si>
  <si>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</si>
  <si>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</si>
  <si>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</si>
  <si>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</si>
  <si>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</si>
  <si>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</si>
  <si>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</si>
  <si>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</si>
  <si>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</si>
  <si>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</si>
  <si>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</si>
  <si>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</si>
  <si>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</si>
  <si>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</si>
  <si>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</si>
  <si>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</si>
  <si>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</si>
  <si>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</si>
  <si>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</si>
  <si>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</si>
  <si>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</si>
  <si>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</si>
  <si>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</si>
  <si>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</si>
  <si>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</si>
  <si>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</si>
  <si>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</si>
  <si>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</si>
  <si>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</si>
  <si>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</si>
  <si>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</si>
  <si>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</si>
  <si>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</si>
  <si>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</si>
  <si>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</si>
  <si>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</si>
  <si>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</si>
  <si>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</si>
  <si>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</si>
  <si>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</si>
  <si>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</si>
  <si>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</si>
  <si>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</si>
  <si>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</si>
  <si>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</si>
  <si>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</si>
  <si>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</si>
  <si>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</si>
  <si>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</si>
  <si>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</si>
  <si>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</si>
  <si>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</si>
  <si>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</si>
  <si>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</si>
  <si>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</si>
  <si>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</si>
  <si>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</si>
  <si>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</si>
  <si>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</si>
  <si>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</si>
  <si>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</si>
  <si>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</si>
  <si>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</si>
  <si>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</si>
  <si>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</si>
  <si>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</si>
  <si>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</si>
  <si>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</si>
  <si>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</si>
  <si>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</si>
  <si>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</si>
  <si>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</si>
  <si>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</si>
  <si>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</si>
  <si>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</si>
  <si>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</si>
  <si>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</si>
  <si>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</si>
  <si>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</si>
  <si>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</si>
  <si>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</si>
  <si>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</si>
  <si>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</si>
  <si>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</si>
  <si>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</si>
  <si>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</si>
  <si>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</si>
  <si>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</si>
  <si>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</si>
  <si>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</si>
  <si>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</si>
  <si>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</si>
  <si>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</si>
  <si>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</si>
  <si>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</si>
  <si>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</si>
  <si>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</si>
  <si>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</si>
  <si>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</si>
  <si>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</si>
  <si>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</si>
  <si>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</si>
  <si>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</si>
  <si>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</si>
  <si>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</si>
  <si>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</si>
  <si>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</si>
  <si>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</si>
  <si>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</si>
  <si>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</si>
  <si>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</si>
  <si>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</si>
  <si>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</si>
  <si>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</si>
  <si>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</si>
  <si>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</si>
  <si>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</si>
  <si>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</si>
  <si>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</si>
  <si>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</si>
  <si>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</si>
  <si>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</si>
  <si>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</si>
  <si>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</si>
  <si>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</si>
  <si>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</si>
  <si>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</si>
  <si>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</si>
  <si>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</si>
  <si>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</si>
  <si>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</si>
  <si>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</si>
  <si>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</si>
  <si>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</si>
  <si>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</si>
  <si>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</si>
  <si>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</si>
  <si>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</si>
  <si>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</si>
  <si>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</si>
  <si>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</si>
  <si>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</si>
  <si>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</si>
  <si>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</si>
  <si>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</si>
  <si>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</si>
  <si>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</si>
  <si>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</si>
  <si>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</si>
  <si>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</si>
  <si>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</si>
  <si>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</si>
  <si>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</si>
  <si>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</si>
  <si>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</si>
  <si>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</si>
  <si>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</si>
  <si>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</si>
  <si>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</si>
  <si>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</si>
  <si>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</si>
  <si>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</si>
  <si>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</si>
  <si>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</si>
  <si>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</si>
  <si>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</si>
  <si>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</si>
  <si>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</si>
  <si>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</si>
  <si>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</si>
  <si>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</si>
  <si>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</si>
  <si>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</si>
  <si>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</si>
  <si>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</si>
  <si>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</si>
  <si>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</si>
  <si>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</si>
  <si>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</si>
  <si>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</si>
  <si>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</si>
  <si>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</si>
  <si>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</si>
  <si>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</si>
  <si>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</si>
  <si>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</si>
  <si>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</si>
  <si>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</si>
  <si>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</si>
  <si>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</si>
  <si>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</si>
  <si>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</si>
  <si>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</si>
  <si>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</si>
  <si>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</si>
  <si>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</si>
  <si>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</si>
  <si>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</si>
  <si>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</si>
  <si>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</si>
  <si>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</si>
  <si>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</si>
  <si>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</si>
  <si>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</si>
  <si>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</si>
  <si>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</si>
  <si>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</si>
  <si>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</si>
  <si>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</si>
  <si>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</si>
  <si>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</si>
  <si>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</si>
  <si>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</si>
  <si>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</si>
  <si>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</si>
  <si>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</si>
  <si>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</si>
  <si>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</si>
  <si>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</si>
  <si>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</si>
  <si>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</si>
  <si>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</si>
  <si>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</si>
  <si>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</si>
  <si>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</si>
  <si>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</si>
  <si>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</si>
  <si>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</si>
  <si>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</si>
  <si>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</si>
  <si>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</si>
  <si>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</si>
  <si>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</si>
  <si>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</si>
  <si>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</si>
  <si>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</si>
  <si>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</si>
  <si>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</si>
  <si>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</si>
  <si>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</si>
  <si>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</si>
  <si>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</si>
  <si>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</si>
  <si>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</si>
  <si>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</si>
  <si>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</si>
  <si>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</si>
  <si>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</si>
  <si>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</si>
  <si>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</si>
  <si>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</si>
  <si>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</si>
  <si>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</si>
  <si>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</si>
  <si>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</si>
  <si>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</si>
  <si>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</si>
  <si>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</si>
  <si>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</si>
  <si>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</si>
  <si>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</si>
  <si>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</si>
  <si>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</si>
  <si>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</si>
  <si>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</si>
  <si>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</si>
  <si>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</si>
  <si>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</si>
  <si>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</si>
  <si>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</si>
  <si>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</si>
  <si>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</si>
  <si>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</si>
  <si>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</si>
  <si>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</si>
  <si>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</si>
  <si>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</si>
  <si>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</si>
  <si>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</si>
  <si>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</si>
  <si>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</si>
  <si>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</si>
  <si>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</si>
  <si>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</si>
  <si>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</si>
  <si>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</si>
  <si>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</si>
  <si>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</si>
  <si>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</si>
  <si>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</si>
  <si>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</si>
  <si>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</si>
  <si>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</si>
  <si>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</si>
  <si>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</si>
  <si>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</si>
  <si>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</si>
  <si>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</si>
  <si>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</si>
  <si>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</si>
  <si>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</si>
  <si>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</si>
  <si>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</si>
  <si>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</si>
  <si>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</si>
  <si>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</si>
  <si>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</si>
  <si>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</si>
  <si>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</si>
  <si>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</si>
  <si>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</si>
  <si>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</si>
  <si>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</si>
  <si>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</si>
  <si>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</si>
  <si>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</si>
  <si>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</si>
  <si>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</si>
  <si>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</si>
  <si>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</si>
  <si>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</si>
  <si>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</si>
  <si>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</si>
  <si>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</si>
  <si>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</si>
  <si>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</si>
  <si>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</si>
  <si>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</si>
  <si>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</si>
  <si>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</si>
  <si>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</si>
  <si>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</si>
  <si>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</si>
  <si>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</si>
  <si>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</si>
  <si>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</si>
  <si>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</si>
  <si>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</si>
  <si>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</si>
  <si>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</si>
  <si>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</si>
  <si>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</si>
  <si>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</si>
  <si>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</si>
  <si>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</si>
  <si>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</si>
  <si>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</si>
  <si>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</si>
  <si>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</si>
  <si>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</si>
  <si>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</si>
  <si>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</si>
  <si>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</si>
  <si>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</si>
  <si>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</si>
  <si>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</si>
  <si>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</si>
  <si>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</si>
  <si>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</si>
  <si>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</si>
  <si>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</si>
  <si>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</si>
  <si>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</si>
  <si>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</si>
  <si>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</si>
  <si>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</si>
  <si>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</si>
  <si>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</si>
  <si>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</si>
  <si>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</si>
  <si>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</si>
  <si>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</si>
  <si>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</si>
  <si>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</si>
  <si>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</si>
  <si>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</si>
  <si>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</si>
  <si>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</si>
  <si>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</si>
  <si>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</si>
  <si>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</si>
  <si>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</si>
  <si>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</si>
  <si>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</si>
  <si>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</si>
  <si>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</si>
  <si>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</si>
  <si>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</si>
  <si>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</si>
  <si>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</si>
  <si>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</si>
  <si>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</si>
  <si>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</si>
  <si>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</si>
  <si>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</si>
  <si>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</si>
  <si>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</si>
  <si>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</si>
  <si>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</si>
  <si>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</si>
  <si>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</si>
  <si>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</si>
  <si>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</si>
  <si>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</si>
  <si>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</si>
  <si>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</si>
  <si>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</si>
  <si>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</si>
  <si>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</si>
  <si>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</si>
  <si>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</si>
  <si>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</si>
  <si>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</si>
  <si>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</si>
  <si>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</si>
  <si>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</si>
  <si>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</si>
  <si>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</si>
  <si>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</si>
  <si>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</si>
  <si>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</si>
  <si>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</si>
  <si>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</si>
  <si>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</si>
  <si>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</si>
  <si>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</si>
  <si>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</si>
  <si>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</si>
  <si>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</si>
  <si>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</si>
  <si>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</si>
  <si>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</si>
  <si>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</si>
  <si>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</si>
  <si>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</si>
  <si>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</si>
  <si>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</si>
  <si>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</si>
  <si>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</si>
  <si>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</si>
  <si>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</si>
  <si>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</si>
  <si>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</si>
  <si>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</si>
  <si>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</si>
  <si>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</si>
  <si>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</si>
  <si>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</si>
  <si>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</si>
  <si>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</si>
  <si>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</si>
  <si>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</si>
  <si>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</si>
  <si>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</si>
  <si>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</si>
  <si>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</si>
  <si>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</si>
  <si>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</si>
  <si>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</si>
  <si>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</si>
  <si>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</si>
  <si>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</si>
  <si>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</si>
  <si>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</si>
  <si>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</si>
  <si>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</si>
  <si>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</si>
  <si>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</si>
  <si>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</si>
  <si>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</si>
  <si>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</si>
  <si>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</si>
  <si>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</si>
  <si>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</si>
  <si>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</si>
  <si>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</si>
  <si>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</si>
  <si>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</si>
  <si>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</si>
  <si>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</si>
  <si>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</si>
  <si>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</si>
  <si>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</si>
  <si>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</si>
  <si>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</si>
  <si>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</si>
  <si>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</si>
  <si>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</si>
  <si>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</si>
  <si>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</si>
  <si>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</si>
  <si>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</si>
  <si>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</si>
  <si>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</si>
  <si>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</si>
  <si>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</si>
  <si>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</si>
  <si>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</si>
  <si>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</si>
  <si>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</si>
  <si>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</si>
  <si>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</si>
  <si>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</si>
  <si>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</si>
  <si>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</si>
  <si>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</si>
  <si>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</si>
  <si>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</si>
  <si>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</si>
  <si>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</si>
  <si>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</si>
  <si>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</si>
  <si>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</si>
  <si>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</si>
  <si>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</si>
  <si>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</si>
  <si>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</si>
  <si>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</si>
  <si>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</si>
  <si>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</si>
  <si>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</si>
  <si>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</si>
  <si>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</si>
  <si>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</si>
  <si>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</si>
  <si>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</si>
  <si>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</si>
  <si>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</si>
  <si>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</si>
  <si>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</si>
  <si>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</si>
  <si>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</si>
  <si>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</si>
  <si>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</si>
  <si>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</si>
  <si>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</si>
  <si>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</si>
  <si>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</si>
  <si>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</si>
  <si>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</si>
  <si>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</si>
  <si>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</si>
  <si>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</si>
  <si>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</si>
  <si>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</si>
  <si>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</si>
  <si>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</si>
  <si>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</si>
  <si>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</si>
  <si>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</si>
  <si>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</si>
  <si>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</si>
  <si>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</si>
  <si>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</si>
  <si>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</si>
  <si>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</si>
  <si>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</si>
  <si>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</si>
  <si>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</si>
  <si>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</si>
  <si>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</si>
  <si>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</si>
  <si>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</si>
  <si>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</si>
  <si>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</si>
  <si>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</si>
  <si>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</si>
  <si>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</si>
  <si>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</si>
  <si>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</si>
  <si>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</si>
  <si>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</si>
  <si>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</si>
  <si>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</si>
  <si>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</si>
  <si>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</si>
  <si>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</si>
  <si>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</si>
  <si>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</si>
  <si>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</si>
  <si>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</si>
  <si>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</si>
  <si>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</si>
  <si>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</si>
  <si>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</si>
  <si>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</si>
  <si>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</si>
  <si>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</si>
  <si>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</si>
  <si>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</si>
  <si>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</si>
  <si>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</si>
  <si>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</si>
  <si>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</si>
  <si>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</si>
  <si>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</si>
  <si>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</si>
  <si>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</si>
  <si>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</si>
  <si>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</si>
  <si>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</si>
  <si>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</si>
  <si>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</si>
  <si>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</si>
  <si>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</si>
  <si>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</si>
  <si>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</si>
  <si>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</si>
  <si>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</si>
  <si>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</si>
  <si>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</si>
  <si>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</si>
  <si>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</si>
  <si>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</si>
  <si>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</si>
  <si>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</si>
  <si>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</si>
  <si>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</si>
  <si>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</si>
  <si>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</si>
  <si>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</si>
  <si>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</si>
  <si>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</si>
  <si>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</si>
  <si>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</si>
  <si>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</si>
  <si>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</si>
  <si>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</si>
  <si>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</si>
  <si>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</si>
  <si>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</si>
  <si>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</si>
  <si>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</si>
  <si>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</si>
  <si>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</si>
  <si>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</si>
  <si>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</si>
  <si>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</si>
  <si>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</si>
  <si>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</si>
  <si>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</si>
  <si>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</si>
  <si>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</si>
  <si>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</si>
  <si>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</si>
  <si>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</si>
  <si>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</si>
  <si>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</si>
  <si>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</si>
  <si>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</si>
  <si>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</si>
  <si>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</si>
  <si>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</si>
  <si>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</si>
  <si>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</si>
  <si>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</si>
  <si>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</si>
  <si>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</si>
  <si>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</si>
  <si>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</si>
  <si>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</si>
  <si>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</si>
  <si>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</si>
  <si>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</si>
  <si>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</si>
  <si>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</si>
  <si>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</si>
  <si>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</si>
  <si>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</si>
  <si>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</si>
  <si>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</si>
  <si>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</si>
  <si>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</si>
  <si>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</si>
  <si>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</si>
  <si>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</si>
  <si>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</si>
  <si>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</si>
  <si>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</si>
  <si>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</si>
  <si>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</si>
  <si>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</si>
  <si>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</si>
  <si>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</si>
  <si>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</si>
  <si>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</si>
  <si>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</si>
  <si>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</si>
  <si>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</si>
  <si>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</si>
  <si>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</si>
  <si>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</si>
  <si>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</si>
  <si>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</si>
  <si>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</si>
  <si>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PCM-20251126-00000602</t>
  </si>
  <si>
    <t xml:space="preserve">2025-11-26 08:47:47
</t>
  </si>
  <si>
    <t xml:space="preserve"> Restored by PG </t>
  </si>
  <si>
    <t xml:space="preserve"> PCM-20250215-00000830 </t>
  </si>
  <si>
    <t>LTE site still down and  site located in aramco area access issue need special permission</t>
  </si>
  <si>
    <t>PCM-20251126-00000858</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</si>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</sst>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49" dataDxfId="148" headerRowBorderDxfId="146" tableBorderDxfId="147" totalsRowBorderDxfId="145">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9" totalsRowShown="0" headerRowDxfId="40" dataDxfId="39" headerRowBorderDxfId="37" tableBorderDxfId="38" totalsRowBorderDxfId="36">
  <autoFilter ref="A1:L3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324.6076895833321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45987.556115509258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45987.556115509258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45987.556115509258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45987.556115509258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45987.556115509258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45987.556115509258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45987.556115509258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45987.556115509258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45987.556115509258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45987.556115509258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45987.556115509258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45987.556115509258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45987.556115509258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45987.556115509258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45987.556115509258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45987.556115509258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45987.556115509258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45987.556115509258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45987.556115509258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45987.556115509258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45987.556115509258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45987.556115509258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45987.556115509258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45987.556115509258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45987.556115509258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45987.556115509258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45987.556115509258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45987.556115509258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45987.556115509258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45987.556115509258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45987.556115509258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45987.556115509258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45987.556115509258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45987.556115509258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45987.556115509258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45987.556115509258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45987.556115509258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45987.556115509258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45987.556115509258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45987.556115509258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45987.556115509258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45987.556115509258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45987.556115509258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45987.556115509258</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45987.556115509258</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45987.556115509258</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45987.556115509258</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45987.556115509258</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45987.556115509258</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45987.556115509258</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162.55627777778136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3.1686967592613655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4</v>
      </c>
      <c r="D5" s="18" t="s">
        <v>20823</v>
      </c>
      <c r="E5" s="99" t="s">
        <v>39100</v>
      </c>
      <c r="F5" s="100">
        <v>45987.379467592589</v>
      </c>
      <c r="G5" s="101">
        <f ca="1">IFERROR(NOW()-F5,"-")</f>
        <v>0.17664814815361751</v>
      </c>
      <c r="H5" s="145" t="s">
        <v>39108</v>
      </c>
      <c r="I5" s="18" t="str">
        <f>IFERROR(VLOOKUP(D5,DB!A:F,6,0),"")</f>
        <v>SCECO</v>
      </c>
      <c r="J5" s="18" t="str">
        <f>IFERROR(VLOOKUP(D5,DB!A:G,7,0),"")</f>
        <v>Vandalized+Vandalized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45987.556115740743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45987.556115740743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45987.556115740743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45987.556115740743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45987.556115740743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45987.556115740743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45987.556115740743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45987.556115740743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45987.556115740743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45987.556115740743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45987.556115740743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45987.556115740743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45987.556115740743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45987.556115740743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45987.556115740743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45987.556115740743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45987.556115740743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45987.556115740743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45987.556115740743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45987.556115740743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45987.556115740743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45987.556115740743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45987.556115740743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45987.556115740743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45987.556115740743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45987.556115740743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45987.556115740743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45987.556115740743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45987.556115740743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45987.556115740743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45987.556115740743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45987.556115740743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45987.556115740743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45987.556115740743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45987.556115740743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45987.556115740743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45987.556115740743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45987.556115740743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45987.556115740743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45987.556115740743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45987.556115740743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45987.556115740743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45987.556115740743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45987.556115740743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45987.556115740743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45987.556115740743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45987.556115740743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45987.556115740743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45987.556115740743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45987.556115740743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45987.556115740743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45987.556115740743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45987.556115740743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45987.556115740743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45987.556115740743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45987.556115740743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45987.556115740743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45987.556115740743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45987.556115740743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45987.556115740743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45987.556115740743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45987.556115740743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45987.556115740743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45987.556115740743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45987.556115740743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45987.556115740743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45987.556115740743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45987.556115740743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45987.556115740743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45987.556115740743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45987.556115740743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45987.556115740743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45987.556115740743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45987.556115740743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45987.556115740743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45987.556115740743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45987.556115740743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45987.556115740743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45987.556115740743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45987.556115740743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45987.556115740743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45987.556115740743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45987.556115740743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45987.556115740743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45987.556115740743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45987.556115740743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45987.556115740743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45987.556115740743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45987.556115740743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45987.556115740743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45987.556115740743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45987.556115740743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45987.556115740743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45987.556115740743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45987.556115740743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45987.556115740743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45987.556115740743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45987.556115740743</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45987.556115740743</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45987.556115740743</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45987.556115740743</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45987.556115740743</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45987.556115740743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45987.556115740743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45987.556115740743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45987.556115740743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45987.556115740743</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45987.556115740743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45987.556115740743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45987.556115740743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45987.556115740743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45987.556115740743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45987.556115740743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45987.556115740743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45987.556115740743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45987.556115740743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45987.556115740743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45987.556115740743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45987.556115740743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45987.556115740743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45987.556115740743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45987.556115740743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45987.556115740743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45987.556115740743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45987.556115740743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45987.556115740743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45987.556115740743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45987.556115740743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45987.556115740743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45987.556115740743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45987.556115740743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45987.556115740743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45987.556115740743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45987.556115740743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45987.556115740743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45987.556115740743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45987.556115740743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45987.556115740743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45987.556115740743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45987.556115740743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45987.556115740743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45987.556115740743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45987.556115740743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45987.556115740743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45987.556115740743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45987.556115740743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45987.556115740743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45987.556115740743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45987.556115740743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45987.556115740743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45987.556115740743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45987.556115740743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45987.556115740743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45987.556115740743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45987.556115740743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45987.556115740743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45987.556115740743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45987.556115740743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45987.556115740743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45987.556115740743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45987.556115740743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45987.556115740743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45987.556115740743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45987.556115740743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45987.556115740743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45987.556115740743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45987.556115740743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45987.556115740743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45987.556115740743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45987.556115740743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45987.556115740743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45987.556115740743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45987.556115740743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45987.556115740743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45987.556115740743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45987.556115740743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45987.556115740743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45987.556115740743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45987.556115740743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45987.556115740743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45987.556115740743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45987.556115740743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45987.556115740743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45987.556115740743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45987.556115740743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45987.556115740743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45987.556115740743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45987.556115740743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45987.556115740743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45987.556115740743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45987.556115740743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45987.556115740743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45987.556115740743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45987.556115740743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45987.556115740743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45987.556115740743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45987.556115740743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45987.556115740743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45987.556115740743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45987.556115740743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45987.556115740743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45987.556115740743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45987.556115740743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45987.556115740743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45987.556115740743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45987.556115740743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45987.556115740743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45987.556115740743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45987.556115740743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45987.556115740743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45987.556115740743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45987.556115740743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45987.556115740743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45987.556115740743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45987.556115740743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45987.556115740743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45987.556115740743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45987.556115740743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45987.556115740743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45987.556115740743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45987.556115740743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45987.556115740743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45987.556115740743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45987.556115740743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45987.556115740743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45987.556115740743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45987.556115740743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45987.556115740743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45987.556115740743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45987.556115740743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45987.556115740743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45987.556115740743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45987.556115740743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45987.556115740743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45987.556115740743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45987.556115740743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45987.556115740743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45987.556115740743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45987.556115740743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45987.556115740743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45987.556115740743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45987.556115740743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45987.556115740743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45987.556115740743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45987.556115740743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45987.556115740743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45987.556115740743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45987.556115740743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45987.556115740743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45987.556115740743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45987.556115740743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45987.556115740743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45987.556115740743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45987.556115740743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45987.556115740743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45987.556115740743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45987.556115740743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45987.556115740743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45987.556115740743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45987.556115740743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45987.556115740743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45987.556115740743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45987.556115740743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45987.556115740743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45987.556115740743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45987.556115740743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45987.556115740743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45987.556115740743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45987.556115740743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45987.556115740743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45987.556115740743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45987.556115740743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45987.556115740743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45987.556115740743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45987.556115740743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45987.556115740743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45987.556115740743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45987.556115740743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45987.556115740743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45987.556115740743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45987.556115740743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45987.556115740743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45987.556115740743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45987.556115740743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45987.556115740743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45987.556115740743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45987.556115740743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45987.556115740743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45987.556115740743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45987.556115740743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45987.556115740743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45987.556115740743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45987.556115740743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45987.556115740743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45987.556115740743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45987.556115740743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45987.556115740743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45987.556115740743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45987.556115740743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45987.556115740743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45987.556115740743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45987.556115740743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45987.556115740743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45987.556115740743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45987.556115740743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45987.556115740743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45987.556115740743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45987.556115740743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45987.556115740743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45987.556115740743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45987.556115740743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45987.556115740743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45987.556115740743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45987.556115740743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45987.556115740743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45987.556115740743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45987.556115740743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45987.556115740743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45987.556115740743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45987.556115740743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45987.556115740743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45987.556115740743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45987.556115740743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45987.556115740743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45987.556115740743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45987.556115740743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45987.556115740743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45987.556115740743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45987.556115740743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45987.556115740743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45987.556115740743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45987.556115740743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45987.556115740743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45987.556115740743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45987.556115740743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45987.556115740743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45987.556115740743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45987.556115740743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45987.556115740743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45987.556115740743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45987.556115740743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45987.556115740743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45987.556115740743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45987.556115740743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45987.556115740743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45987.556115740743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45987.556115740743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45987.556115740743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45987.556115740743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45987.556115740743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45987.556115740743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45987.556115740743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45987.556115740743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45987.556115740743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45987.556115740743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45987.556115740743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45987.556115740743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45987.556115740743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45987.556115740743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45987.556115740743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45987.556115740743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45987.556115740743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45987.556115740743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45987.556115740743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45987.556115740743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45987.556115740743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45987.556115740743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45987.556115740743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45987.556115740743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45987.556115740743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45987.556115740743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45987.556115740743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45987.556115740743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45987.556115740743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45987.556115740743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45987.556115740743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45987.556115740743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45987.556115740743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45987.556115740743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45987.556115740743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45987.556115740743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45987.556115740743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45987.556115740743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45987.556115740743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45987.556115740743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45987.556115740743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45987.556115740743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45987.556115740743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45987.556115740743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45987.556115740743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45987.556115740743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45987.556115740743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45987.556115740743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45987.556115740743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45987.556115740743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45987.556115740743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45987.556115740743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45987.556115740743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45987.556115740743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45987.556115740743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45987.556115740743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45987.556115740743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45987.556115740743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45987.556115740743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45987.556115740743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45987.556115740743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45987.556115740743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45987.556115740743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45987.556115740743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45987.556115740743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45987.556115740743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45987.556115740743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45987.556115740743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45987.556115740743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45987.556115740743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45987.556115740743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45987.556115740743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45987.556115740743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45987.556115740743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45987.556115740743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45987.556115740743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45987.556115740743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45987.556115740743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45987.556115740743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45987.556115740743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45987.556115740743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45987.556115740743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45987.556115740743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45987.556115740743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45987.556115740743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45987.556115740743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45987.556115740743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45987.556115740743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45987.556115740743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45987.556115740743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45987.556115740743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45987.556115740743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45987.556115740743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45987.556115740743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45987.556115740743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45987.556115740743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45987.556115740743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45987.556115740743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45987.556115740743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45987.556115740743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45987.556115740743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45987.556115740743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45987.556115740743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45987.556115740743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45987.556115740743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45987.556115740743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45987.556115740743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45987.556115740743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45987.556115740743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45987.556115740743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45987.556115740743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45987.556115740743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45987.556115740743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45987.556115740743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45987.556115740743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45987.556115740743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45987.556115740743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45987.556115740743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45987.556115740743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45987.556115740743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45987.556115740743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45987.556115740743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45987.556115740743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45987.556115740743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45987.556115740743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45987.556115740743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45987.556115740743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45987.556115740743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45987.556115740743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45987.556115740743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45987.556115740743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45987.556115740743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45987.556115740743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45987.556115740743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45987.556115740743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45987.556115740743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45987.556115740743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45987.556115740743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45987.556115740743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45987.556115740743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45987.556115740743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45987.556115740743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45987.556115740743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45987.556115740743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45987.556115740743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45987.556115740743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45987.556115740743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45987.556115740743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45987.556115740743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45987.556115740743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45987.556115740743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45987.556115740743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45987.556115740743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45987.556115740743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45987.556115740743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45987.556115740743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45987.556115740743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45987.556115740743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45987.556115740743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45987.556115740743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45987.556115740743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45987.556115740743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45987.556115740743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45987.556115740743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45987.556115740743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45987.556115740743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45987.556115740743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45987.556115740743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45987.556115740743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45987.556115740743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45987.556115740743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45987.556115740743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45987.556115740743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45987.556115740743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45987.556115740743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45987.556115740743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45987.556115740743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45987.556115740743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45987.556115740743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45987.556115740743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45987.556115740743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45987.556115740743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45987.556115740743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45987.556115740743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45987.556115740743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45987.556115740743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45987.556115740743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45987.556115740743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45987.556115740743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45987.556115740743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45987.556115740743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45987.556115740743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45987.556115740743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45987.556115740743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45987.556115740743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45987.556115740743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45987.556115740743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45987.556115740743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45987.556115740743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45987.556115740743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45987.556115740743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45987.556115740743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45987.556115740743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45987.556115740743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45987.556115740743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45987.556115740743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45987.556115740743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45987.556115740743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45987.556115740743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45987.556115740743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45987.556115740743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45987.556115740743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45987.556115740743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45987.556115740743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45987.556115740743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45987.556115740743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45987.556115740743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45987.556115740743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45987.556115740743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45987.556115740743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45987.556115740743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45987.556115740743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45987.556115740743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45987.556115740743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45987.556115740743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45987.556115740743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45987.556115740743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45987.556115740743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45987.556115740743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45987.556115740743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45987.556115740743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45987.556115740743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45987.556115740743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45987.556115740743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45987.556115740743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45987.556115740743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45987.556115740743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45987.556115740743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45987.556115740743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45987.556115740743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45987.556115740743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45987.556115740743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45987.556115740743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45987.556115740743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45987.556115740743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45987.556115740743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45987.556115740743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45987.556115740743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45987.556115740743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45987.556115740743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45987.556115740743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45987.556115740743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45987.556115740743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45987.556115740743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45987.556115740743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45987.556115740743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45987.556115740743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45987.556115740743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45987.556115740743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45987.556115740743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45987.556115740743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45987.556115740743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45987.556115740743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45987.556115740743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45987.556115740743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45987.556115740743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45987.556115740743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45987.556115740743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45987.556115740743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45987.556115740743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45987.556115740743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45987.556115740743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45987.556115740743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45987.556115740743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45987.556115740743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45987.556115740743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45987.556115740743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45987.556115740743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45987.556115740743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45987.556115740743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45987.556115740743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45987.556115740743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45987.556115740743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45987.556115740743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45987.556115740743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45987.556115740743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45987.556115740743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45987.556115740743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45987.556115740743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45987.556115740743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45987.556115740743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45987.556115740743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45987.556115740743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45987.556115740743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45987.556115740743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45987.556115740743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45987.556115740743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45987.556115740743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45987.556115740743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45987.556115740743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45987.556115740743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45987.556115740743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45987.556115740743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45987.556115740743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45987.556115740743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45987.556115740743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45987.556115740743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45987.556115740743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45987.556115740743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45987.556115740743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45987.556115740743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45987.556115740743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45987.556115740743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45987.556115740743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45987.556115740743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45987.556115740743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45987.556115740743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45987.556115740743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45987.556115740743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45987.556115740743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45987.556115740743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45987.556115740743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45987.556115740743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45987.556115740743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45987.556115740743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45987.556115740743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45987.556115740743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45987.556115740743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45987.556115740743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45987.556115740743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45987.556115740743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45987.556115740743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45987.556115740743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45987.556115740743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45987.556115740743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45987.556115740743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45987.556115740743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45987.556115740743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45987.556115740743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45987.556115740743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45987.556115740743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45987.556115740743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45987.556115740743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45987.556115740743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45987.556115740743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45987.556115740743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45987.556115740743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45987.556115740743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45987.556115740743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45987.556115740743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45987.556115740743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45987.556115740743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45987.556115740743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45987.556115740743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45987.556115740743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45987.556115740743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45987.556115740743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45987.556115740743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45987.556115740743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45987.556115740743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45987.556115740743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45987.556115740743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45987.556115740743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45987.556115740743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45987.556115740743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45987.556115740743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45987.556115740743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45987.556115740743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45987.556115740743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45987.556115740743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45987.556115740743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45987.556115740743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45987.556115740743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45987.556115740743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45987.556115740743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45987.556115740743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45987.556115740743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45987.556115740743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45987.556115740743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45987.556115740743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45987.556115740743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45987.556115740743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45987.556115740743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45987.556115740743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45987.556115740743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45987.556115740743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45987.556115740743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45987.556115740743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45987.556115740743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45987.556115740743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45987.556115740743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45987.556115740743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45987.556115740743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45987.556115740743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45987.556115740743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45987.556115740743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45987.556115740743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45987.556115740743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45987.556115740743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45987.556115740743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45987.556115740743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45987.556115740743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45987.556115740743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45987.556115740743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45987.556115740743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45987.556115740743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45987.556115740743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45987.556115740743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45987.556115740743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45987.556115740743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45987.556115740743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45987.556115740743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45987.556115740743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45987.556115740743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45987.556115740743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45987.556115740743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45987.556115740743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45987.556115740743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45987.556115740743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45987.556115740743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45987.556115740743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45987.556115740743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45987.556115740743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45987.556115740743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45987.556115740743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45987.556115740743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45987.556115740743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45987.556115740743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45987.556115740743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45987.556115740743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45987.556115740743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45987.556115740743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45987.556115740743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45987.556115740743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45987.556115740743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45987.556115740743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45987.556115740743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45987.556115740743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45987.556115740743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45987.556115740743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45987.556115740743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45987.556115740743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45987.556115740743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45987.556115740743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45987.556115740743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45987.556115740743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45987.556115740743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45987.556115740743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45987.556115740743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45987.556115740743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45987.556115740743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45987.556115740743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45987.556115740743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45987.556115740743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45987.556115740743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45987.556115740743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45987.556115740743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45987.556115740743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45987.556115740743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45987.556115740743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45987.556115740743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45987.556115740743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45987.556115740743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45987.556115740743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45987.556115740743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45987.556115740743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45987.556115740743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45987.556115740743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45987.556115740743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45987.556115740743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45987.556115740743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45987.556115740743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45987.556115740743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45987.556115740743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45987.556115740743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45987.556115740743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45987.556115740743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45987.556115740743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45987.556115740743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45987.556115740743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45987.556115740743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45987.556115740743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45987.556115740743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45987.556115740743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45987.556115740743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45987.556115740743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45987.556115740743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45987.556115740743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45987.556115740743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45987.556115740743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45987.556115740743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45987.556115740743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45987.556115740743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45987.556115740743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45987.556115740743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45987.556115740743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45987.556115740743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45987.556115740743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45987.556115740743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45987.556115740743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45987.556115740743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45987.556115740743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45987.556115740743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45987.556115740743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45987.556115740743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45987.556115740743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45987.556115740743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45987.556115740743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45987.556115740743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45987.556115740743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45987.556115740743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45987.556115740743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45987.556115740743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45987.556115740743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45987.556115740743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45987.556115740743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45987.556115740743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45987.556115740743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45987.556115740743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45987.556115740743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45987.556115740743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45987.556115740743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45987.556115740743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45987.556115740743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45987.556115740743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45987.556115740743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45987.556115740743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45987.556115740743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45987.556115740743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45987.556115740743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45987.556115740743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45987.556115740743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45987.556115740743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45987.556115740743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45987.556115740743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45987.556115740743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45987.556115740743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45987.556115740743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45987.556115740743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45987.556115740743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45987.556115740743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45987.556115740743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45987.556115740743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45987.556115740743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45987.556115740743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45987.556115740743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45987.556115740743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45987.556115740743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45987.556115740743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45987.556115740743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45987.556115740743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45987.556115740743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45987.556115740743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45987.556115740743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45987.556115740743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45987.556115740743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45987.556115740743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45987.556115740743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45987.556115740743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45987.556115740743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45987.556115740743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45987.556115740743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45987.556115740743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45987.556115740743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45987.556115740743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45987.556115740743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45987.556115740743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45987.556115740743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45987.556115740743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45987.556115740743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45987.556115740743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45987.556115740743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45987.556115740743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45987.556115740743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45987.556115740743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45987.556115740743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45987.556115740743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45987.556115740743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45987.556115740743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45987.556115740743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45987.556115740743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45987.556115740743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45987.556115740743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45987.556115740743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45987.556115740743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45987.556115740743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45987.556115740743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45987.556115740743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45987.556115740743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45987.556115740743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45987.556115740743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45987.556115740743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45987.556115740743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45987.556115740743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45987.556115740743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45987.556115740743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45987.556115740743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45987.556115740743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45987.556115740743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45987.556115740743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45987.556115740743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45987.556115740743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45987.556115740743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45987.556115740743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45987.556115740743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45987.556115740743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45987.556115740743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45987.556115740743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45987.556115740743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45987.556115740743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45987.556115740743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45987.556115740743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45987.556115740743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45987.556115740743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45987.556115740743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45987.556115740743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45987.556115740743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45987.556115740743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45987.556115740743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45987.556115740743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45987.556115740743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45987.556115740743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45987.556115740743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45987.556115740743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45987.556115740743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45987.556115740743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45987.556115740743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45987.556115740743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45987.556115740743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45987.556115740743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45987.556115740743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45987.556115740743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45987.556115740743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45987.556115740743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45987.556115740743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45987.556115740743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45987.556115740743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45987.556115740743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45987.556115740743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45987.556115740743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45987.556115740743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45987.556115740743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45987.556115740743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45987.556115740743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45987.556115740743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45987.556115740743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45987.556115740743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45987.556115740743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45987.556115740743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45987.556115740743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45987.556115740743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45987.556115740743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45987.556115740743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45987.556115740743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45987.556115740743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45987.556115740743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45987.556115740743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45987.556115740743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45987.556115740743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45987.556115740743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45987.556115740743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45987.556115740743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45987.556115740743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45987.556115740743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45987.556115740743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45987.556115740743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45987.556115740743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45987.556115740743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45987.556115740743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45987.556115740743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45987.556115740743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45987.556115740743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45987.556115740743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45987.556115740743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45987.556115740743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45987.556115740743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45987.556115740743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45987.556115740743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45987.556115740743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45987.556115740743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45987.556115740743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45987.556115740743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45987.556115740743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45987.556115740743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45987.556115740743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45987.556115740743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45987.556115740743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45987.556115740743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45987.556115740743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45987.556115740743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45987.556115740743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45987.556115740743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45987.556115740743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45987.556115740743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45987.556115740743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45987.556115740743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45987.556115740743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45987.556115740743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45987.556115740743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45987.556115740743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45987.556115740743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45987.556115740743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45987.556115740743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45987.556115740743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45987.556115740743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45987.556115740743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45987.556115740743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45987.556115740743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45987.556115740743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45987.556115740743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45987.556115740743</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45987.556115740743</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284.07539814814663</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3</v>
      </c>
      <c r="D3" s="88" t="s">
        <v>35148</v>
      </c>
      <c r="E3" s="91" t="s">
        <v>39021</v>
      </c>
      <c r="F3" s="92">
        <v>45987.481192129628</v>
      </c>
      <c r="G3" s="93">
        <f t="shared" ref="G3:G37" ca="1" si="0">IFERROR(NOW()-F3,"")</f>
        <v>7.4923379630490672E-2</v>
      </c>
      <c r="H3" s="92">
        <v>45987.471365740741</v>
      </c>
      <c r="I3" s="110" t="str">
        <f>IFERROR(VLOOKUP(D3,DB!A:F,6,0),"")</f>
        <v>Generator-SG</v>
      </c>
      <c r="J3" s="110" t="str">
        <f>IFERROR(VLOOKUP(D3,DB!A:G,7,0),"")</f>
        <v>Dead</v>
      </c>
      <c r="K3" s="94" t="s">
        <v>39113</v>
      </c>
      <c r="L3" s="88" t="str">
        <f>IFERROR(VLOOKUP(D3,DB!A:I,9,0),"")</f>
        <v>Latis</v>
      </c>
    </row>
    <row r="4" spans="1:16" ht="15" customHeight="1">
      <c r="A4" s="110"/>
      <c r="B4" s="110" t="str">
        <f>IFERROR(VLOOKUP(D5,DB!A:K,11,0),"")</f>
        <v/>
      </c>
      <c r="C4" s="90"/>
      <c r="D4" s="147"/>
      <c r="E4" s="91"/>
      <c r="F4" s="92"/>
      <c r="G4" s="93">
        <f t="shared" ca="1" si="0"/>
        <v>45987.556115509258</v>
      </c>
      <c r="H4" s="92"/>
      <c r="I4" s="110" t="str">
        <f>IFERROR(VLOOKUP(D5,DB!A:F,6,0),"")</f>
        <v/>
      </c>
      <c r="J4" s="110" t="str">
        <f>IFERROR(VLOOKUP(D5,DB!A:G,7,0),"")</f>
        <v/>
      </c>
      <c r="K4" s="94"/>
      <c r="L4" s="88" t="str">
        <f>IFERROR(VLOOKUP(D5,DB!A:I,9,0),"")</f>
        <v/>
      </c>
    </row>
    <row r="5" spans="1:16" ht="15" customHeight="1">
      <c r="A5" s="110"/>
      <c r="B5" s="110" t="str">
        <f>IFERROR(VLOOKUP(#REF!,DB!A:K,11,0),"")</f>
        <v/>
      </c>
      <c r="C5" s="90"/>
      <c r="D5" s="88"/>
      <c r="E5" s="91"/>
      <c r="F5" s="92"/>
      <c r="G5" s="93">
        <f t="shared" ca="1" si="0"/>
        <v>45987.556115509258</v>
      </c>
      <c r="H5" s="92"/>
      <c r="I5" s="110" t="str">
        <f>IFERROR(VLOOKUP(#REF!,DB!A:F,6,0),"")</f>
        <v/>
      </c>
      <c r="J5" s="110" t="str">
        <f>IFERROR(VLOOKUP(#REF!,DB!A:G,7,0),"")</f>
        <v/>
      </c>
      <c r="K5" s="94"/>
      <c r="L5" s="88" t="str">
        <f>IFERROR(VLOOKUP(#REF!,DB!A:I,9,0),"")</f>
        <v/>
      </c>
    </row>
    <row r="6" spans="1:16" ht="15" customHeight="1">
      <c r="A6" s="110"/>
      <c r="B6" s="110" t="str">
        <f>IFERROR(VLOOKUP(D6,DB!A:K,11,0),"")</f>
        <v/>
      </c>
      <c r="C6" s="90"/>
      <c r="D6" s="88"/>
      <c r="E6" s="91"/>
      <c r="F6" s="92"/>
      <c r="G6" s="93">
        <f t="shared" ca="1" si="0"/>
        <v>45987.556115509258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45987.556115509258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45987.556115509258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45987.556115509258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45987.556115509258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45987.556115509258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45987.556115509258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45987.556115509258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45987.556115509258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45987.556115509258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45987.556115509258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45987.556115509258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45987.556115509258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45987.556115509258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45987.556115509258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45987.556115509258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45987.556115509258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45987.556115509258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45987.556115509258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45987.556115509258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45987.556115509258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45987.556115509258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45987.556115509258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45987.556115509258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45987.556115509258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45987.556115509258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45987.556115509258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45987.556115509258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45987.556115509258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45987.556115509258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45987.556115509258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45987.556115509258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ref="G38:G101" ca="1" si="1">IFERROR(NOW()-F38,"")</f>
        <v>45987.556115509258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45987.556115509258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45987.556115509258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45987.556115509258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45987.556115509258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45987.556115509258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45987.556115509258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45987.556115509258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45987.556115509258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45987.556115509258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45987.556115509258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45987.556115509258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45987.556115509258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45987.556115509258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45987.556115509258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45987.556115509258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45987.556115509258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45987.556115509258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45987.556115509258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45987.556115509258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45987.556115509258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45987.556115509258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45987.556115509258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45987.556115509258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45987.556115509258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45987.556115509258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45987.556115509258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45987.556115509258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45987.556115509258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45987.556115509258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45987.556115509258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45987.556115509258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45987.556115509258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45987.556115509258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45987.556115509258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45987.556115509258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45987.556115509258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45987.556115509258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45987.556115509258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45987.556115509258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45987.556115509258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45987.556115509258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45987.556115509258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45987.556115509258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45987.556115509258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45987.556115509258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45987.556115509258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45987.556115509258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45987.556115509258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45987.556115509258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45987.556115509258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45987.556115509258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45987.556115509258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45987.556115509258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45987.556115509258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45987.556115509258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45987.556115509258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45987.556115509258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45987.556115509258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45987.556115509258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45987.556115509258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45987.556115509258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45987.556115740743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45987.556115740743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ref="G102:G165" ca="1" si="2">IFERROR(NOW()-F102,"")</f>
        <v>45987.556115740743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45987.556115740743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45987.556115740743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45987.556115740743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45987.556115740743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45987.556115740743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45987.556115740743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45987.556115740743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45987.556115740743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45987.556115740743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45987.556115740743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45987.556115740743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45987.556115740743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45987.556115740743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45987.556115740743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45987.556115740743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45987.556115740743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45987.556115740743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45987.556115740743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45987.556115740743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45987.556115740743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45987.556115740743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45987.556115740743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45987.556115740743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45987.556115740743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45987.556115740743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45987.556115740743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45987.556115740743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45987.556115740743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45987.556115740743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45987.556115740743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45987.556115740743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45987.556115740743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45987.556115740743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45987.556115740743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45987.556115740743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45987.556115740743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45987.556115740743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45987.556115740743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45987.556115740743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45987.556115740743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45987.556115740743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45987.556115740743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45987.556115740743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45987.556115740743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45987.556115740743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45987.556115740743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45987.556115740743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45987.556115740743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45987.556115740743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45987.556115740743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45987.556115740743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45987.556115740743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45987.556115740743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45987.556115740743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45987.556115740743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45987.556115740743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45987.556115740743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45987.556115740743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45987.556115740743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45987.556115740743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45987.556115740743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45987.556115740743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45987.556115740743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ref="G166:G229" ca="1" si="3">IFERROR(NOW()-F166,"")</f>
        <v>45987.556115740743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45987.556115740743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45987.556115740743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45987.556115740743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45987.556115740743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45987.556115740743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45987.556115740743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45987.556115740743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45987.556115740743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45987.556115740743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45987.556115740743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45987.556115740743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45987.556115740743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45987.556115740743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45987.556115740743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45987.556115740743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45987.556115740743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45987.556115740743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45987.556115740743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45987.556115740743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45987.556115740743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45987.556115740743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45987.556115740743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45987.556115740743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45987.556115740743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45987.556115740743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45987.556115740743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45987.556115740743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45987.556115740743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45987.556115740743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45987.556115740743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45987.556115740743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45987.556115740743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45987.556115740743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45987.556115740743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45987.556115740743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45987.556115740743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45987.556115740743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45987.556115740743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45987.556115740743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45987.556115740743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45987.556115740743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45987.556115740743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45987.556115740743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45987.556115740743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45987.556115740743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45987.556115740743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45987.556115740743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45987.556115740743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45987.556115740743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45987.556115740743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45987.556115740743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45987.556115740743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45987.556115740743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45987.556115740743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45987.556115740743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45987.556115740743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45987.556115740743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45987.556115740743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45987.556115740743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45987.556115740743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45987.556115740743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45987.556115740743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45987.556115740743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ref="G230:G293" ca="1" si="4">IFERROR(NOW()-F230,"")</f>
        <v>45987.556115740743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45987.556115740743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45987.556115740743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45987.556115740743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45987.556115740743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45987.556115740743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45987.556115740743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45987.556115740743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45987.556115740743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45987.556115740743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45987.556115740743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45987.556115740743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45987.556115740743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45987.556115740743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45987.556115740743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45987.556115740743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45987.556115740743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45987.556115740743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45987.556115740743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45987.556115740743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45987.556115740743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45987.556115740743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45987.556115740743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45987.556115740743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45987.556115740743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45987.556115740743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45987.556115740743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45987.556115740743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45987.556115740743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45987.556115740743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45987.556115740743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45987.556115740743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45987.556115740743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45987.556115740743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45987.556115740743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45987.556115740743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45987.556115740743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45987.556115740743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45987.556115740743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45987.556115740743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45987.556115740743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45987.556115740743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45987.556115740743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45987.556115740743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45987.556115740743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45987.556115740743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45987.556115740743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45987.556115740743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45987.556115740743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45987.556115740743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45987.556115740743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45987.556115740743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45987.556115740743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45987.556115740743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45987.556115740743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45987.556115740743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45987.556115740743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45987.556115740743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45987.556115740743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45987.556115740743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45987.556115740743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45987.556115740743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45987.556115740743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45987.556115740743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ref="G294:G339" ca="1" si="5">IFERROR(NOW()-F294,"")</f>
        <v>45987.556115740743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45987.556115740743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45987.556115740743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45987.556115740743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45987.556115740743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45987.556115740743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45987.556115740743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45987.556115740743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45987.556115740743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45987.556115740743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45987.556115740743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45987.556115740743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45987.556115740743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45987.556115740743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45987.556115740743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45987.556115740743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45987.556115740743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45987.556115740743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45987.556115740743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45987.556115740743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45987.556115740743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45987.556115740743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45987.556115740743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45987.556115740743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45987.556115740743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45987.556115740743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45987.556115740743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45987.556115740743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45987.556115740743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45987.556115740743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45987.556115740743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45987.556115740743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45987.556115740743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45987.556115740743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45987.556115740743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45987.556115740743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45987.556115740743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45987.556115740743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45987.556115740743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45987.556115740743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45987.556115740743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45987.556115740743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45987.556115740743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45987.556115740743</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45987.556115740743</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45987.556115740743</v>
      </c>
      <c r="H339" s="92"/>
      <c r="I339" s="110" t="str">
        <f>IFERROR(VLOOKUP(D339,DB!A:F,6,0),"")</f>
        <v/>
      </c>
      <c r="J339" s="110" t="str">
        <f>IFERROR(VLOOKUP(D339,DB!A:G,7,0),"")</f>
        <v/>
      </c>
      <c r="K339" s="94"/>
      <c r="L339" s="88" t="str">
        <f>IFERROR(VLOOKUP(D339,DB!A:I,9,0),"")</f>
        <v/>
      </c>
    </row>
  </sheetData>
  <dataValidations count="2">
    <dataValidation allowBlank="1" showInputMessage="1" showErrorMessage="1" sqref="E1" xr:uid="{A4F81451-56CC-4543-9497-104C4E44EE4B}"/>
    <dataValidation type="list" allowBlank="1" showInputMessage="1" showErrorMessage="1" sqref="E2:E3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D13" sqref="D13"/>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95.724055555554514</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61.367238425926189</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38.895004629630421</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6.1828168981446652</v>
      </c>
      <c r="H5" s="119">
        <v>45981.360798611109</v>
      </c>
      <c r="I5" s="106" t="str">
        <f>IFERROR(VLOOKUP(D5,DB!A:F,6,0),"")</f>
        <v>SCECO</v>
      </c>
      <c r="J5" s="106" t="str">
        <f>IFERROR(VLOOKUP(D5,DB!A:G,7,0),"")</f>
        <v>Dead</v>
      </c>
      <c r="K5" s="106" t="s">
        <v>39121</v>
      </c>
      <c r="L5" s="106" t="str">
        <f>IFERROR(VLOOKUP(D5,DB!A:I,9,0),"")</f>
        <v>Latis</v>
      </c>
    </row>
    <row r="6" spans="1:13" s="39" customFormat="1">
      <c r="A6" s="37"/>
      <c r="B6" s="37" t="str">
        <f>IFERROR(VLOOKUP(D6,DB!A:K,11,0),"")</f>
        <v/>
      </c>
      <c r="C6" s="37"/>
      <c r="D6" s="37"/>
      <c r="E6" s="37"/>
      <c r="F6" s="38"/>
      <c r="G6" s="108">
        <f ca="1">IFERROR(NOW()-F6,"")</f>
        <v>45987.556115509258</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45987.556115509258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45987.556115509258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45987.556115509258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45987.556115509258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45987.556115509258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45987.556115509258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45987.556115509258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45987.556115509258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45987.556115509258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45987.556115509258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45987.556115509258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45987.556115509258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45987.556115509258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45987.556115509258</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45987.556115509258</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45987.556115509258</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45987.556115509258</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c r="E2" s="106"/>
      <c r="F2"/>
      <c r="G2" s="72">
        <f ca="1">IFERROR(NOW()-F2,"-")</f>
        <v>45987.556115509258</v>
      </c>
      <c r="H2"/>
      <c r="I2"/>
      <c r="J2" s="124" t="str">
        <f>IFERROR(VLOOKUP(D2,DB!A:G,7,0),"")</f>
        <v/>
      </c>
      <c r="K2" s="127"/>
      <c r="L2" s="128" t="str">
        <f>IFERROR(VLOOKUP(D2,DB!A:I,9,0),"")</f>
        <v/>
      </c>
    </row>
    <row r="3" spans="1:16382" ht="31.5" customHeight="1">
      <c r="A3"/>
      <c r="B3"/>
      <c r="C3" s="125"/>
      <c r="D3" s="122"/>
      <c r="E3" s="106"/>
      <c r="F3"/>
      <c r="G3" s="72">
        <f ca="1">IFERROR(NOW()-F3,"-")</f>
        <v>45987.556115509258</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45987.556115509258</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45987.556115509258</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45987.556115509258</v>
      </c>
      <c r="H6"/>
      <c r="I6" s="124" t="str">
        <f>IFERROR(VLOOKUP(D6,DB!A:F,6,0),"")</f>
        <v/>
      </c>
      <c r="J6" s="148" t="str">
        <f>IFERROR(VLOOKUP(D6,DB!A:G,7,0),"")</f>
        <v/>
      </c>
      <c r="K6" s="127"/>
      <c r="L6" s="149" t="str">
        <f>IFERROR(VLOOKUP(D6,DB!A:I,9,0),"")</f>
        <v/>
      </c>
    </row>
    <row r="7" spans="1:16382" ht="31.5" customHeight="1">
      <c r="A7"/>
      <c r="B7"/>
      <c r="C7" s="125"/>
      <c r="D7" s="122"/>
      <c r="E7" s="106"/>
      <c r="F7"/>
      <c r="G7" s="72">
        <f ca="1">IFERROR(NOW()-F7,"-")</f>
        <v>45987.556115509258</v>
      </c>
      <c r="H7"/>
      <c r="I7" s="124" t="str">
        <f>IFERROR(VLOOKUP(D7,DB!A:F,6,0),"")</f>
        <v/>
      </c>
      <c r="J7" s="148" t="str">
        <f>IFERROR(VLOOKUP(D7,DB!A:G,7,0),"")</f>
        <v/>
      </c>
      <c r="K7" s="127"/>
      <c r="L7" s="149" t="str">
        <f>IFERROR(VLOOKUP(D7,DB!A:I,9,0),"")</f>
        <v/>
      </c>
    </row>
    <row r="8" spans="1:16382" ht="31.5" customHeight="1">
      <c r="A8" s="123"/>
      <c r="B8" s="124" t="str">
        <f>IFERROR(VLOOKUP(D8,DB!A:K,11,0),"")</f>
        <v/>
      </c>
      <c r="C8" s="125"/>
      <c r="D8" s="124"/>
      <c r="E8" s="106"/>
      <c r="F8" s="126"/>
      <c r="G8" s="72">
        <f t="shared" ref="G8:G9" ca="1" si="0">IFERROR(NOW()-F8,"-")</f>
        <v>45987.556115509258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45987.556115509258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45987.556115509258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45987.556115509258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45987.556115509258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45987.556115509258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45987.556115509258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45987.556115509258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45987.556115509258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45987.556115509258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45987.556115509258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45987.556115509258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45987.556115509258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45987.556115509258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45987.556115509258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45987.556115509258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45987.556115509258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45987.556115509258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45987.556115509258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45987.556115509258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45987.556115509258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45987.556115509258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45987.556115509258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45987.556115509258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45987.556115509258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45987.556115509258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45987.556115509258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45987.556115509258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45987.556115509258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45987.556115509258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45987.556115509258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45987.556115509258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45987.556115509258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45987.556115509258</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45987.556115509258</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45987.556115509258</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2025-11-26T10:23:10Z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